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 defaultThemeVersion="124226"/>
  <bookViews>
    <workbookView xWindow="2250" yWindow="1260" windowWidth="13110" windowHeight="8070" tabRatio="818"/>
  </bookViews>
  <sheets>
    <sheet name="Титул ф.01" sheetId="7" r:id="rId1"/>
    <sheet name="Раздел 1" sheetId="1" r:id="rId2"/>
    <sheet name="Разделы 2.1, 2.2, 2.3, 3, 4, 5" sheetId="2" r:id="rId3"/>
    <sheet name="Раздел 6" sheetId="8" r:id="rId4"/>
    <sheet name="Раздел 7" sheetId="9" r:id="rId5"/>
    <sheet name="Разделы 8, 9" sheetId="10" r:id="rId6"/>
    <sheet name="ФЛК (обязательный)" sheetId="4" r:id="rId7"/>
    <sheet name="Списки" sheetId="6" r:id="rId8"/>
  </sheets>
  <definedNames>
    <definedName name="_xlnm._FilterDatabase" localSheetId="6" hidden="1">'ФЛК (обязательный)'!$A$1:$A$86</definedName>
    <definedName name="_xlnm.Print_Titles" localSheetId="1">'Раздел 1'!$4:$5</definedName>
    <definedName name="Коды_отчетных_периодов" localSheetId="0">Списки!$D$2:$E$5</definedName>
    <definedName name="Коды_отчетных_периодов">Списки!$D$2:$E$5</definedName>
    <definedName name="Коды_судов" localSheetId="0">Списки!$A$2:$B$90</definedName>
    <definedName name="Коды_судов">Списки!$A$2:$B$90</definedName>
    <definedName name="Наим_отчет_периода" localSheetId="0">Списки!$D$2:$D$5</definedName>
    <definedName name="Наим_отчет_периода">Списки!$D$2:$D$5</definedName>
    <definedName name="Наим_УСД" localSheetId="0">Списки!$A$2:$A$90</definedName>
    <definedName name="Наим_УСД">Списки!$A$2:$A$90</definedName>
    <definedName name="_xlnm.Print_Area" localSheetId="1">'Раздел 1'!$A$1:$K$15</definedName>
    <definedName name="_xlnm.Print_Area" localSheetId="2">'Разделы 2.1, 2.2, 2.3, 3, 4, 5'!$A$1:$G$26</definedName>
    <definedName name="_xlnm.Print_Area" localSheetId="0">'Титул ф.01'!$A$1:$N$27</definedName>
  </definedNames>
  <calcPr calcId="145621" fullCalcOnLoad="1"/>
</workbook>
</file>

<file path=xl/calcChain.xml><?xml version="1.0" encoding="utf-8"?>
<calcChain xmlns="http://schemas.openxmlformats.org/spreadsheetml/2006/main">
  <c r="C1" i="2" l="1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F2" i="10"/>
  <c r="G1" i="9"/>
  <c r="G1" i="8"/>
  <c r="C1" i="1"/>
  <c r="A1" i="7"/>
  <c r="N26" i="7"/>
  <c r="N25" i="7"/>
  <c r="O5" i="7"/>
</calcChain>
</file>

<file path=xl/comments1.xml><?xml version="1.0" encoding="utf-8"?>
<comments xmlns="http://schemas.openxmlformats.org/spreadsheetml/2006/main">
  <authors>
    <author>КВИ</author>
  </authors>
  <commentList>
    <comment ref="E177" authorId="0">
      <text>
        <r>
          <rPr>
            <b/>
            <sz val="9"/>
            <color indexed="81"/>
            <rFont val="Tahoma"/>
            <family val="2"/>
            <charset val="204"/>
          </rPr>
          <t>КВИ:</t>
        </r>
        <r>
          <rPr>
            <sz val="9"/>
            <color indexed="81"/>
            <rFont val="Tahoma"/>
            <family val="2"/>
            <charset val="204"/>
          </rPr>
          <t xml:space="preserve">
заполняют  облсуды, ОВС – т.е. f6r,f6g и f6ss,f6vv  (на районные/гарнизонные и сами на себя при продлении).</t>
        </r>
      </text>
    </comment>
  </commentList>
</comments>
</file>

<file path=xl/sharedStrings.xml><?xml version="1.0" encoding="utf-8"?>
<sst xmlns="http://schemas.openxmlformats.org/spreadsheetml/2006/main" count="2007" uniqueCount="1087">
  <si>
    <t>Верховный Суд Российской Федерации</t>
  </si>
  <si>
    <t xml:space="preserve">30 января, 30 апреля, 
30 июля, 30 октября </t>
  </si>
  <si>
    <t>должность                инициалы, фамилия                  подпись</t>
  </si>
  <si>
    <t>г.</t>
  </si>
  <si>
    <t>Код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</si>
  <si>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</si>
  <si>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Наименование отчетного периода</t>
  </si>
  <si>
    <t>h</t>
  </si>
  <si>
    <t>Ежеквартальная</t>
  </si>
  <si>
    <t>Наименование организации, представившей отчет</t>
  </si>
  <si>
    <t>А</t>
  </si>
  <si>
    <t>Б</t>
  </si>
  <si>
    <t>М.П.</t>
  </si>
  <si>
    <t>t</t>
  </si>
  <si>
    <t>n</t>
  </si>
  <si>
    <t>Должностное лицо, ответственное за составление отчета</t>
  </si>
  <si>
    <t>Бумажный вариант электронной версии не представлять</t>
  </si>
  <si>
    <t>Судебный департамент при Верховном Суде Российской Федерации</t>
  </si>
  <si>
    <t>ВЕДОМСТВЕННОЕ СТАТИСТИЧЕСКОЕ НАБЛЮДЕНИЕ</t>
  </si>
  <si>
    <t>за</t>
  </si>
  <si>
    <t>Кто представляет</t>
  </si>
  <si>
    <t>Кому представляет</t>
  </si>
  <si>
    <t>Сроки представления</t>
  </si>
  <si>
    <t>Первичные:</t>
  </si>
  <si>
    <t>10 января, 10 апреля, 
10 июля, 10 октября</t>
  </si>
  <si>
    <t>Судебному департаменту при Верховном Суде Российской Федерации</t>
  </si>
  <si>
    <t>Сводные:</t>
  </si>
  <si>
    <t>Верховному Суду Российской Федерации</t>
  </si>
  <si>
    <t>20 января, 20 апреля, 
20 июля, 20 октября</t>
  </si>
  <si>
    <t xml:space="preserve"> Федеральной службе государственной статистики</t>
  </si>
  <si>
    <t>Почтовый адрес</t>
  </si>
  <si>
    <t>ОКПО</t>
  </si>
  <si>
    <t xml:space="preserve"> ОКАТО</t>
  </si>
  <si>
    <t>Наименование получателя</t>
  </si>
  <si>
    <t>из них</t>
  </si>
  <si>
    <t>Текущая дата печати:</t>
  </si>
  <si>
    <t>Код:</t>
  </si>
  <si>
    <t>Наименование суда</t>
  </si>
  <si>
    <t>Cтатус</t>
  </si>
  <si>
    <t>Код формулы</t>
  </si>
  <si>
    <t>Формула</t>
  </si>
  <si>
    <t>Описание формулы</t>
  </si>
  <si>
    <t>Значения элементов</t>
  </si>
  <si>
    <t>ОПЕРАТИВНАЯ СТАТИСТИЧЕСКАЯ ОТЧЕТНОСТЬ 
О ДЕЯТЕЛЬНОСТИ  АРБИТРАЖНЫХ СУДОВ РОССИЙСКОЙ ФЕДЕРАЦИИ</t>
  </si>
  <si>
    <t>Арбитражный суд Республики Адыгея</t>
  </si>
  <si>
    <t>01AS0001</t>
  </si>
  <si>
    <t>3 мес.</t>
  </si>
  <si>
    <t>Арбитражный суд Республики Алтай</t>
  </si>
  <si>
    <t>02AS0002</t>
  </si>
  <si>
    <t>1 полугодие</t>
  </si>
  <si>
    <t>Арбитражный суд Республики Башкортостан</t>
  </si>
  <si>
    <t>03AS0007</t>
  </si>
  <si>
    <t>9 мес.</t>
  </si>
  <si>
    <t>Арбитражный суд Республики Бурятия</t>
  </si>
  <si>
    <t>04AS0010</t>
  </si>
  <si>
    <t>год</t>
  </si>
  <si>
    <t>Арбитражный суд Республики Дагестан</t>
  </si>
  <si>
    <t>05AS0015</t>
  </si>
  <si>
    <t>Арбитражный суд Республики Ингушетия</t>
  </si>
  <si>
    <t>06AS0018</t>
  </si>
  <si>
    <t>Арбитражный суд Кабардино-Балкарской Республики</t>
  </si>
  <si>
    <t>07AS0020</t>
  </si>
  <si>
    <t>Арбитражный суд Республики Калмыкия</t>
  </si>
  <si>
    <t>08AS0022</t>
  </si>
  <si>
    <t>Арбитражный суд Карачаево-Черкесской Республики</t>
  </si>
  <si>
    <t>09AS0025</t>
  </si>
  <si>
    <t>Арбитражный суд Республики Карелия</t>
  </si>
  <si>
    <t>10AS0026</t>
  </si>
  <si>
    <t>Арбитражный суд Республики Коми</t>
  </si>
  <si>
    <t>11AS0029</t>
  </si>
  <si>
    <t>Арбитражный суд Республики Марий Эл</t>
  </si>
  <si>
    <t>12AS0038</t>
  </si>
  <si>
    <t>Арбитражный суд Республики Мордовия</t>
  </si>
  <si>
    <t>13AS0039</t>
  </si>
  <si>
    <t>Арбитражный суд Республики Саха (Якутия)</t>
  </si>
  <si>
    <t>14AS0058</t>
  </si>
  <si>
    <t>Арбитражный суд Республики Северная Осетия - Алания</t>
  </si>
  <si>
    <t>15AS0061</t>
  </si>
  <si>
    <t>Арбитражный суд Республики Татарстан</t>
  </si>
  <si>
    <t>16AS0065</t>
  </si>
  <si>
    <t>Арбитражный суд Республики Тыва</t>
  </si>
  <si>
    <t>17AS0069</t>
  </si>
  <si>
    <t>Арбитражный суд Удмуртской Республики</t>
  </si>
  <si>
    <t>18AS0071</t>
  </si>
  <si>
    <t>Арбитражный суд Республики Хакасия</t>
  </si>
  <si>
    <t>19AS0074</t>
  </si>
  <si>
    <t>Арбитражный суд Чеченской Республики</t>
  </si>
  <si>
    <t>20AS0077</t>
  </si>
  <si>
    <t>Арбитражный суд Чувашской Республики - Чувашии</t>
  </si>
  <si>
    <t>21AS0079</t>
  </si>
  <si>
    <t>Арбитражный суд Алтайского края</t>
  </si>
  <si>
    <t>22AS0003</t>
  </si>
  <si>
    <t>Арбитражный суд Краснодарского края</t>
  </si>
  <si>
    <t>23AS0032</t>
  </si>
  <si>
    <t>Арбитражный суд Красноярского края</t>
  </si>
  <si>
    <t>24AS0033</t>
  </si>
  <si>
    <t>Арбитражный суд Приморского края</t>
  </si>
  <si>
    <t>25AS0051</t>
  </si>
  <si>
    <t>Арбитражный суд Ставропольского края</t>
  </si>
  <si>
    <t>26AS0063</t>
  </si>
  <si>
    <t>Арбитражный суд Хабаровского края</t>
  </si>
  <si>
    <t>27AS0073</t>
  </si>
  <si>
    <t>Арбитражный суд Амурской области</t>
  </si>
  <si>
    <t>28AS0004</t>
  </si>
  <si>
    <t>Арбитражный суд Архангельской области</t>
  </si>
  <si>
    <t>29AS0005</t>
  </si>
  <si>
    <t>Арбитражный суд Астраханской области</t>
  </si>
  <si>
    <t>30AS0006</t>
  </si>
  <si>
    <t>Арбитражный суд Белгородской области</t>
  </si>
  <si>
    <t>31AS0008</t>
  </si>
  <si>
    <t>Арбитражный суд Брянской области</t>
  </si>
  <si>
    <t>32AS0009</t>
  </si>
  <si>
    <t>Арбитражный суд Владимирской области</t>
  </si>
  <si>
    <t>33AS0011</t>
  </si>
  <si>
    <t>Арбитражный суд Волгоградской области</t>
  </si>
  <si>
    <t>34AS0012</t>
  </si>
  <si>
    <t>Арбитражный суд Вологодской области</t>
  </si>
  <si>
    <t>35AS0013</t>
  </si>
  <si>
    <t>Арбитражный суд Воронежской области</t>
  </si>
  <si>
    <t>36AS0014</t>
  </si>
  <si>
    <t>Арбитражный суд Ивановской области</t>
  </si>
  <si>
    <t>37AS0017</t>
  </si>
  <si>
    <t>Арбитражный суд Иркутской области</t>
  </si>
  <si>
    <t>38AS0019</t>
  </si>
  <si>
    <t>Арбитражный суд Калининградской области</t>
  </si>
  <si>
    <t>39AS0021</t>
  </si>
  <si>
    <t>Арбитражный суд Калужской области</t>
  </si>
  <si>
    <t>40AS0023</t>
  </si>
  <si>
    <t>Арбитражный суд Камчатского края</t>
  </si>
  <si>
    <t>41AS0024</t>
  </si>
  <si>
    <t>Арбитражный суд Кемеровской области</t>
  </si>
  <si>
    <t>42AS0027</t>
  </si>
  <si>
    <t>Арбитражный суд Кировской области</t>
  </si>
  <si>
    <t>43AS0028</t>
  </si>
  <si>
    <t>Арбитражный суд Костромской области</t>
  </si>
  <si>
    <t>44AS0031</t>
  </si>
  <si>
    <t>Арбитражный суд Курганской области</t>
  </si>
  <si>
    <t>45AS0034</t>
  </si>
  <si>
    <t>Арбитражный суд Курской области</t>
  </si>
  <si>
    <t>46AS0035</t>
  </si>
  <si>
    <t>Арбитражный суд Липецкой области</t>
  </si>
  <si>
    <t>48AS0036</t>
  </si>
  <si>
    <t>Арбитражный суд Магаданской области</t>
  </si>
  <si>
    <t>49AS0037</t>
  </si>
  <si>
    <t>Арбитражный суд Московской области</t>
  </si>
  <si>
    <t>50AS0041</t>
  </si>
  <si>
    <t>Арбитражный суд Мурманской области</t>
  </si>
  <si>
    <t>51AS0042</t>
  </si>
  <si>
    <t>Арбитражный суд Нижегородской области</t>
  </si>
  <si>
    <t>52AS0043</t>
  </si>
  <si>
    <t>Арбитражный суд Новгородской области</t>
  </si>
  <si>
    <t>53AS0044</t>
  </si>
  <si>
    <t>Арбитражный суд Новосибирской области</t>
  </si>
  <si>
    <t>54AS0045</t>
  </si>
  <si>
    <t>Арбитражный суд Омской области</t>
  </si>
  <si>
    <t>55AS0046</t>
  </si>
  <si>
    <t>Арбитражный суд Оренбургской области</t>
  </si>
  <si>
    <t>56AS0047</t>
  </si>
  <si>
    <t>Арбитражный суд Орловской области</t>
  </si>
  <si>
    <t>57AS0048</t>
  </si>
  <si>
    <t>Арбитражный суд Пензенской области</t>
  </si>
  <si>
    <t>58AS0049</t>
  </si>
  <si>
    <t>Арбитражный суд Пермского края</t>
  </si>
  <si>
    <t>59AS0050</t>
  </si>
  <si>
    <t>Арбитражный суд Псковской области</t>
  </si>
  <si>
    <t>60AS0052</t>
  </si>
  <si>
    <t>Арбитражный суд Ростовской области</t>
  </si>
  <si>
    <t>61AS0053</t>
  </si>
  <si>
    <t>Арбитражный суд Рязанской области</t>
  </si>
  <si>
    <t>62AS0054</t>
  </si>
  <si>
    <t>Арбитражный суд Самарской области</t>
  </si>
  <si>
    <t>63AS0055</t>
  </si>
  <si>
    <t>Арбитражный суд Саратовской области</t>
  </si>
  <si>
    <t>64AS0057</t>
  </si>
  <si>
    <t>Арбитражный суд Сахалинской области</t>
  </si>
  <si>
    <t>65AS0059</t>
  </si>
  <si>
    <t>Арбитражный суд Свердловской области</t>
  </si>
  <si>
    <t>66AS0060</t>
  </si>
  <si>
    <t>Арбитражный суд Смоленской области</t>
  </si>
  <si>
    <t>67AS0062</t>
  </si>
  <si>
    <t>Арбитражный суд Тамбовской области</t>
  </si>
  <si>
    <t>68AS0064</t>
  </si>
  <si>
    <t>Арбитражный суд Тверской области</t>
  </si>
  <si>
    <t>69AS0066</t>
  </si>
  <si>
    <t>Арбитражный суд Томской области</t>
  </si>
  <si>
    <t>70AS0067</t>
  </si>
  <si>
    <t>Арбитражный суд Тульской области</t>
  </si>
  <si>
    <t>71AS0068</t>
  </si>
  <si>
    <t>Арбитражный суд Тюменской области</t>
  </si>
  <si>
    <t>72AS0070</t>
  </si>
  <si>
    <t>Арбитражный суд Ульяновской области</t>
  </si>
  <si>
    <t>73AS0072</t>
  </si>
  <si>
    <t>Арбитражный суд Челябинской области</t>
  </si>
  <si>
    <t>74AS0076</t>
  </si>
  <si>
    <t>Арбитражный суд Забайкальского края</t>
  </si>
  <si>
    <t>75AS0078</t>
  </si>
  <si>
    <t>Арбитражный суд Ярославской области</t>
  </si>
  <si>
    <t>76AS0082</t>
  </si>
  <si>
    <t>Арбитражный суд города Москвы</t>
  </si>
  <si>
    <t>77AS0040</t>
  </si>
  <si>
    <t>Арбитражный суд города Санкт-Петербурга и Ленинградской области</t>
  </si>
  <si>
    <t>78AS0056</t>
  </si>
  <si>
    <t>Арбитражный суд Еврейской автономной области</t>
  </si>
  <si>
    <t>79AS0016</t>
  </si>
  <si>
    <t>Арбитражный суд Ханты-Мансийского автономного округа-Югры</t>
  </si>
  <si>
    <t>86AS0075</t>
  </si>
  <si>
    <t>Арбитражный суд Чукотского автономного округа</t>
  </si>
  <si>
    <t>87AS0080</t>
  </si>
  <si>
    <t>Арбитражный суд Ямало-Ненецкого автономного округа</t>
  </si>
  <si>
    <t>89AS0081</t>
  </si>
  <si>
    <t>Арбитражный суд Республики Крым</t>
  </si>
  <si>
    <t>91AS0083</t>
  </si>
  <si>
    <t>Арбитражный суд города Севастополя</t>
  </si>
  <si>
    <t>92AS0084</t>
  </si>
  <si>
    <t>Форма № 01 АС</t>
  </si>
  <si>
    <t>Утверждена 
            приказом Судебного департамента
            при Верховном Суде 
            Российской Федерации
            от «11» апреля 2017 г. № 65</t>
  </si>
  <si>
    <t>Арбитражные суды субъектов РФ</t>
  </si>
  <si>
    <t>Арбитражные апелляционные суды РФ</t>
  </si>
  <si>
    <t>Арбитражные суды округов РФ</t>
  </si>
  <si>
    <t>Суд по интеллектуальным правам</t>
  </si>
  <si>
    <t xml:space="preserve">Категория суда </t>
  </si>
  <si>
    <t>Арбитражный суд субъекта</t>
  </si>
  <si>
    <t xml:space="preserve">Раздел 1. Движение дел в арбитражном  суде </t>
  </si>
  <si>
    <t>№ стр.</t>
  </si>
  <si>
    <t>Остаток неоконченных
 дел на
 начало
 отчетного
 периода</t>
  </si>
  <si>
    <r>
      <rPr>
        <b/>
        <sz val="14"/>
        <rFont val="Times New Roman"/>
        <family val="1"/>
        <charset val="204"/>
      </rPr>
      <t xml:space="preserve">Поступило дел  (принято к производству дел)  </t>
    </r>
    <r>
      <rPr>
        <sz val="14"/>
        <rFont val="Times New Roman"/>
        <family val="1"/>
        <charset val="204"/>
      </rPr>
      <t xml:space="preserve">
</t>
    </r>
  </si>
  <si>
    <t>Рассмотрено дел</t>
  </si>
  <si>
    <t>Остаток неоконченных дел на конец
 отчетного периода</t>
  </si>
  <si>
    <t>Число дел, которые были объединены с основным в отчетном периоде</t>
  </si>
  <si>
    <t>Всего</t>
  </si>
  <si>
    <t xml:space="preserve"> в упрощенном порядке</t>
  </si>
  <si>
    <t>с вынесением решения (удовлетворены требования, отказано в удовлетворении требований), для стр. 7-8 определение по существу</t>
  </si>
  <si>
    <t>из них требования удовлетворены</t>
  </si>
  <si>
    <t>в порядке приказного производства</t>
  </si>
  <si>
    <t>9</t>
  </si>
  <si>
    <t>Экономические споры и другие дела, возникающие из гражданских правоотношений</t>
  </si>
  <si>
    <t>Экономические споры, возникающие из административных и иных публичных правоотношений</t>
  </si>
  <si>
    <t>Дела о привлечении к административной ответственности</t>
  </si>
  <si>
    <t>Дела об оспаривании решений административных органов о привлечении к административной ответственности</t>
  </si>
  <si>
    <t>Об установлении фактов, имеющих юридическое значение</t>
  </si>
  <si>
    <t>О несостоятельности (банкротстве)</t>
  </si>
  <si>
    <t>Об оспаривании решений третейских судов и о выдаче исполнительных листов на принудительное исполнение решений третейских судов</t>
  </si>
  <si>
    <t>О признании и приведении в исполнение решений иностранных судов и иностранных арбитражных решений</t>
  </si>
  <si>
    <t>ВСЕГО</t>
  </si>
  <si>
    <t xml:space="preserve"> Раздел 2. Результаты рассмотрения дел 
арбитражными судами субъектов Российской Федерации, Судом по интеллектуальным правам</t>
  </si>
  <si>
    <t>2.1</t>
  </si>
  <si>
    <t>Рассмотрено дел 
(принято решение, вынесено определение о прекращении производства по делу, об оставлении заявления без рассмотрения, о передаче в другой суд по подсудности )</t>
  </si>
  <si>
    <t xml:space="preserve">Всего </t>
  </si>
  <si>
    <t>Из графы 1: 
с принятием решения (удовлетворено, отказано в удовлетворении)</t>
  </si>
  <si>
    <t>Из графы 2: требования удовлетворены
(в т.ч. в части)</t>
  </si>
  <si>
    <t>Из графы 1: 
с превышением 
установленного 
АПК РФ 
срока</t>
  </si>
  <si>
    <t>1. Экономические споры, возникающие из  административных правоотношений 
(за исключением дел об административных правонарушениях*)</t>
  </si>
  <si>
    <t>*(не включать  дела о привлечении к административной ответственности и об оспаривании решений административных органов о привлечении к административной ответственности)</t>
  </si>
  <si>
    <t>2.2</t>
  </si>
  <si>
    <t>Возвращено заявлений, протоколов</t>
  </si>
  <si>
    <t xml:space="preserve">Всего рассмотрено дел (вынесено решение, постановление, определение о прекращении, оставлении без рассмотрения, передано по подсудности) </t>
  </si>
  <si>
    <t xml:space="preserve">Из графы 2: 
с принятием решения по существу
</t>
  </si>
  <si>
    <t>Из графы 3:
привлечено к ответственности</t>
  </si>
  <si>
    <t xml:space="preserve">Из графы 2: 
с превышением 
установленного 
АПК РФ 
срока
</t>
  </si>
  <si>
    <t>2. Дела о привлечении административной ответственности</t>
  </si>
  <si>
    <t>2.3</t>
  </si>
  <si>
    <t xml:space="preserve">Всего рассмотрено дел (вынесено решение, определение о прекращении, оставлении без рассмотрения, передано по подсудности) </t>
  </si>
  <si>
    <t xml:space="preserve">с принятием решения по существу
</t>
  </si>
  <si>
    <t>удовлетворено жалоб и представлений **</t>
  </si>
  <si>
    <t xml:space="preserve">из графы 1: с превышением 
установленного 
АПК РФ 
срока
</t>
  </si>
  <si>
    <t>3. Дела об оспаривании решений административных органов о привлечении к административной ответственности</t>
  </si>
  <si>
    <t xml:space="preserve">**  отменено (изменено) постановление (решения) </t>
  </si>
  <si>
    <t xml:space="preserve">Раздел 3. Вынесено определений </t>
  </si>
  <si>
    <t xml:space="preserve">О замене стороны правопреемником или об отказе в процессуальном правопреемстве (ст. 48 АПК РФ) на стадии рассмотрения дела </t>
  </si>
  <si>
    <t>1</t>
  </si>
  <si>
    <t>По вопросу о судебных расходах (ст. 112 АПК РФ)</t>
  </si>
  <si>
    <t>2</t>
  </si>
  <si>
    <t>О возвращении встречных исков</t>
  </si>
  <si>
    <t xml:space="preserve">Раздел 4. Объединено в одно производство несколько дел </t>
  </si>
  <si>
    <t>Объединено требований  (объединено заявлений в одно производство по делу)</t>
  </si>
  <si>
    <r>
      <t>Раздел 5. Видео-конференц-связь</t>
    </r>
    <r>
      <rPr>
        <b/>
        <sz val="20"/>
        <color indexed="10"/>
        <rFont val="Times New Roman"/>
        <family val="1"/>
        <charset val="204"/>
      </rPr>
      <t xml:space="preserve"> </t>
    </r>
  </si>
  <si>
    <t>Рассмотрено дел с использованием ВКС</t>
  </si>
  <si>
    <t>Исполнено судебных поручений об организации ВКС</t>
  </si>
  <si>
    <t>по ним учтено дел  (приняты в одно производство)</t>
  </si>
  <si>
    <t>Раздел 6. Рассмотрение дел об административных правонарушениях 
арбитражными судами субъектов Российской Федерации (о привлечении к административной ответственности)</t>
  </si>
  <si>
    <t>Наименование вида правонарушения</t>
  </si>
  <si>
    <t xml:space="preserve">Статьи 
КоАП РФ, иного закона, нормативного акта </t>
  </si>
  <si>
    <t>Рассмотрено дел
 (принято решение, вынесено определение о прекращении производства по делу, об оставлении заявления без рассмотрения, о передаче в другой суд по подсудности )</t>
  </si>
  <si>
    <t>Из графы 2: назначено административное наказание</t>
  </si>
  <si>
    <t>Сумма штрафа по вступившим в законную силу судебным актам, руб.</t>
  </si>
  <si>
    <t>Взыскано (уплачено добровольно) сумма штрафа в отчетном периоде из гр. 9, руб.</t>
  </si>
  <si>
    <t>Взыскано (уплачено добровольно) по наложенным штрафам в иных отчетных периодах, руб.</t>
  </si>
  <si>
    <t>Из графы 1:</t>
  </si>
  <si>
    <t>в отношении:</t>
  </si>
  <si>
    <t>основное:</t>
  </si>
  <si>
    <t>дополнительное:</t>
  </si>
  <si>
    <t xml:space="preserve">с принятием решения о привлечении к административной ответственности
</t>
  </si>
  <si>
    <t>с принятием решения об отказе в привлечении к административной ответственности
ст.206 ч.2</t>
  </si>
  <si>
    <t>в порядке упрощенного производства</t>
  </si>
  <si>
    <t xml:space="preserve">с превышением 
установленного АПК РФ срока
</t>
  </si>
  <si>
    <t>юридического лица</t>
  </si>
  <si>
    <t>индивидуального предпринимателя</t>
  </si>
  <si>
    <t>штраф (количество лиц)</t>
  </si>
  <si>
    <t>сумма штрафа (общая сумма по наказанным лицам), руб.</t>
  </si>
  <si>
    <t>приостановление деятельности</t>
  </si>
  <si>
    <t>дисквалификация</t>
  </si>
  <si>
    <t>иные</t>
  </si>
  <si>
    <t>конфискация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</si>
  <si>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</si>
  <si>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</si>
  <si>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</si>
  <si>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</si>
  <si>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</si>
  <si>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</si>
  <si>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</si>
  <si>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</si>
  <si>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</si>
  <si>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</si>
  <si>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</si>
  <si>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</si>
  <si>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</si>
  <si>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ВСЕГО (сумма строк 2, 41, 42)</t>
  </si>
  <si>
    <t>А. ПРАВОНАРУШЕНИЯ, ПРЕДУСМОТРЕННЫЕ КоАП РФ 
(сумма строк 3 - 40)</t>
  </si>
  <si>
    <t xml:space="preserve"> Обращение фальсифицированных, контрафактных, недоброкачественных и незарегистрированных лекарственных средств, медицинских изделий и оборот фальсифицированных биологически активных добавок
</t>
  </si>
  <si>
    <t>6.33</t>
  </si>
  <si>
    <t>Нарушение порядка распоряжения объектом нежилого фонда, находящимся в федеральной собственности, и использования указанного объекта</t>
  </si>
  <si>
    <t>7.24</t>
  </si>
  <si>
    <t>Нарушение обязательных требований в области строительства и применения строительных материалов (изделий)</t>
  </si>
  <si>
    <t>ч.2, 3 ст. 9.4</t>
  </si>
  <si>
    <t>Нарушение установленного порядка строительства, реконструкции, капитального ремонта объекта капитального строительства, ввода его в эксплуатацию</t>
  </si>
  <si>
    <t>ст. 9.5</t>
  </si>
  <si>
    <t>Выполнение инженерных изысканий, подготовка проектной документации, строительство, реконструкция, капитальный ремонт объектов капитального строительства без свидетельства о допуске к соответствующим видам работ или с нарушением минимально необходимых требований к выдаче свидетельств о допуске к соответствующим видам работ</t>
  </si>
  <si>
    <t>ст. 9.5.1</t>
  </si>
  <si>
    <t>Осуществление предпринимательской деятельности без государственной регистрации или без специального разрешения (лицензии)</t>
  </si>
  <si>
    <t>ст. 14.1</t>
  </si>
  <si>
    <t>Ограничение конкуренции органами власти, органами местного самоуправления</t>
  </si>
  <si>
    <t>ст. 14.9 (не вкл. в ст.23.1 КоАП РФ)</t>
  </si>
  <si>
    <t>Незаконное использование товарного знака</t>
  </si>
  <si>
    <t>ст. 14.10</t>
  </si>
  <si>
    <t>Незаконное получение кредита или займа</t>
  </si>
  <si>
    <t>ст. 14.11</t>
  </si>
  <si>
    <t>Фиктивное или преднамеренное банкротство</t>
  </si>
  <si>
    <t>ст. 14.12</t>
  </si>
  <si>
    <t xml:space="preserve"> Неправомерные действия при банкротстве</t>
  </si>
  <si>
    <t>ст. 14.13</t>
  </si>
  <si>
    <t>Воспрепятствование должностными лицами кредитной или иной финансовой организации осуществлению функций временной администрации</t>
  </si>
  <si>
    <t>ст. 14.14</t>
  </si>
  <si>
    <t>Нарушение правил продажи этилового спирта, алкогольной и спиртосодержащей продукции</t>
  </si>
  <si>
    <t>ч. 1, 2 ст. 14.16</t>
  </si>
  <si>
    <t>Нарушение требований к производству или обороту этилового спирта, алкогольной и спиртосодержащей продукции</t>
  </si>
  <si>
    <t>ст. 14.17</t>
  </si>
  <si>
    <t>Использование этилового спирта, произведенного из непищевого сырья, и спиртосодержащей непищевой продукции для приготовления алкогольной и спиртосодержащей пищевой продукции</t>
  </si>
  <si>
    <t>ст. 14.18</t>
  </si>
  <si>
    <t>17</t>
  </si>
  <si>
    <t>Осуществление дисквалифицированным лицом деятельности по управлению юридическим лицом</t>
  </si>
  <si>
    <t>ст. 14.23</t>
  </si>
  <si>
    <t>18</t>
  </si>
  <si>
    <t>Нарушение законодательства о лотереях</t>
  </si>
  <si>
    <t>ст. 14.27</t>
  </si>
  <si>
    <t>19</t>
  </si>
  <si>
    <t>Злоупотребление доминирующим положением на товарном рынке</t>
  </si>
  <si>
    <t>ст. 14.31  (не вкл. в ст.23.1 КоАП РФ)</t>
  </si>
  <si>
    <t>20</t>
  </si>
  <si>
    <t>Злоупотребление доминирующим положением хозяйствующим субъектом, доля которого на рынке определенного товара составляет менее 35 процентов</t>
  </si>
  <si>
    <t xml:space="preserve">ст. 14.31.1  </t>
  </si>
  <si>
    <t>21</t>
  </si>
  <si>
    <t>Манипулирование ценами на оптовом и (или) розничных рынках электрической энергии (мощности)</t>
  </si>
  <si>
    <t xml:space="preserve">ст. 14.31.2  </t>
  </si>
  <si>
    <t>22</t>
  </si>
  <si>
    <t>Заключение ограничивающего конкуренцию соглашения, осуществление ограничивающих конкуренцию согласованных действий, координация экономической деятельности</t>
  </si>
  <si>
    <t xml:space="preserve">ст. 14.32 </t>
  </si>
  <si>
    <t>23</t>
  </si>
  <si>
    <t>Недобросовестная конкуренция</t>
  </si>
  <si>
    <t>ст. 14.33</t>
  </si>
  <si>
    <t>24</t>
  </si>
  <si>
    <t>Непредставление или несвоевременное представление документов о споре, связанном с созданием юридического лица, управлением им или участием в нем</t>
  </si>
  <si>
    <t>ст. 14.36</t>
  </si>
  <si>
    <t>25</t>
  </si>
  <si>
    <t>Нарушения требований к установке и (или) эксплуатации рекламной конструкции</t>
  </si>
  <si>
    <t>ст. 14.37</t>
  </si>
  <si>
    <t>26</t>
  </si>
  <si>
    <t>Размещение рекламы на  транспортных средствах</t>
  </si>
  <si>
    <t>ч.2 ст. 14.38</t>
  </si>
  <si>
    <t>27</t>
  </si>
  <si>
    <t>Нарушение изготовителем, исполнителем (лицом, выполняющим функции иностранного изготовителя), продавцом требований технических регламентов</t>
  </si>
  <si>
    <t>ст. 14.43</t>
  </si>
  <si>
    <t>28</t>
  </si>
  <si>
    <t>Недостоверное декларирование соответствия продукции</t>
  </si>
  <si>
    <t>ст. 14.44</t>
  </si>
  <si>
    <t>29</t>
  </si>
  <si>
    <t>Нарушение порядка реализации продукции, подлежащей обязательному подтверждению соответствия</t>
  </si>
  <si>
    <t>ст. 14.45</t>
  </si>
  <si>
    <t>30</t>
  </si>
  <si>
    <t>Нарушение порядка маркировки продукции, подлежащей обязательному подтверждению соответствия</t>
  </si>
  <si>
    <t>ст. 14.46</t>
  </si>
  <si>
    <t>31</t>
  </si>
  <si>
    <t>Нарушение правил выполнения работ по сертификации</t>
  </si>
  <si>
    <t>ст. 14.47</t>
  </si>
  <si>
    <t>32</t>
  </si>
  <si>
    <t>Представление недостоверных результатов исследований (испытаний)</t>
  </si>
  <si>
    <t>ст. 14.48</t>
  </si>
  <si>
    <t>33</t>
  </si>
  <si>
    <t>Нарушение обязательных требований в отношении оборонной продукции (выполняемых работ, оказываемых услуг)</t>
  </si>
  <si>
    <t>ст. 14.49</t>
  </si>
  <si>
    <t>34</t>
  </si>
  <si>
    <t>Неисполнение обязанностей и требований при осуществлении внешнеторговых бартерных сделок</t>
  </si>
  <si>
    <t>ст. 14.50</t>
  </si>
  <si>
    <t>35</t>
  </si>
  <si>
    <t>Неисполнение банком поручения государственного внебюджетного фонда</t>
  </si>
  <si>
    <t>ч. 1 ст. 15.10</t>
  </si>
  <si>
    <t>36</t>
  </si>
  <si>
    <t>Нарушение законодательства об исполнительном производстве</t>
  </si>
  <si>
    <t>ч.2, 2.1 ст. 17.14</t>
  </si>
  <si>
    <t>37</t>
  </si>
  <si>
    <t>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муниципальный контроль</t>
  </si>
  <si>
    <t>ч.6, 15 ст. 19.5</t>
  </si>
  <si>
    <t>38</t>
  </si>
  <si>
    <t>Невыполнение требований о представлении образцов продукции, документов или сведений, необходимых для осуществления государственного контроля (надзора) в сфере технического регулирования</t>
  </si>
  <si>
    <t>ст. 19.33</t>
  </si>
  <si>
    <t>39</t>
  </si>
  <si>
    <t>Иные правонарушения, предусмотренные КоАП РФ</t>
  </si>
  <si>
    <t>40</t>
  </si>
  <si>
    <t>Б. ПРАВОНАРУШЕНИЯ, ПРЕДУСМОТРЕННЫЕ ЗАКОНАМИ РФ, НОРМЫ КОТОРЫХ НЕ ВКЛЮЧЕНЫ В КоАП РФ</t>
  </si>
  <si>
    <t>41</t>
  </si>
  <si>
    <t>В. ПРАВОНАРУШЕНИЯ, ПРЕДУСМОТРЕННЫЕ НОРМАТИВНЫМИ АКТАМИ СУБЪЕКТОВ РФ</t>
  </si>
  <si>
    <t>42</t>
  </si>
  <si>
    <t>Раздел 7. Сведения о делах, рассмотренных в порядке упрощенного производства</t>
  </si>
  <si>
    <t xml:space="preserve">Всего рассмотрено дел </t>
  </si>
  <si>
    <t>Из графы 1: Всего рассмотрено дел в порядке упрощенного производства</t>
  </si>
  <si>
    <t>Из графы 2: из административных правоотношений</t>
  </si>
  <si>
    <t>из гр. 2: иные</t>
  </si>
  <si>
    <t>из гр. 2: из гражданских правоотношений</t>
  </si>
  <si>
    <t>Из графы 11:</t>
  </si>
  <si>
    <t>Рассмотрено дел, по которым осуществлен переход от упрощенного порядка рассмотрения к рассмотрению по общим правилам</t>
  </si>
  <si>
    <t>Всего рассмотрено</t>
  </si>
  <si>
    <t>Из графы 3:
об оспаривании ненормативных актов</t>
  </si>
  <si>
    <t>Из графы 3: о привлечении к административной ответственности</t>
  </si>
  <si>
    <t>Из графы 3: об оспаривании решений административных органов о привлечении к административной ответственности</t>
  </si>
  <si>
    <t>исковых заявлений о взыскании денежных средств, если цена иска не превышает для юридических лиц в соотв с п. 1 ч. 1 ст. 227 АПК  500 тыс. рублей (300 тыс. рублей до 01.06.2016)</t>
  </si>
  <si>
    <t>исковых заявлений о взыскании денежных средств, если цена иска не превышает для индивидуальных предпринимателей в соотв с п. 1 ч. 1 ст 227 АПК РФ  250 тыс. рублей (100 тыс. до 01. 06. 2016)</t>
  </si>
  <si>
    <t>дела по искам, основанным на представленных истцом документах, устанавливающих денежные обязательства ответчика, которые ответчиком признаются, но не исполняются, и (или) на документах, подтверждающих задолженность по договору</t>
  </si>
  <si>
    <t>дела по требованиям, основанным на совершенном нотариусом протесте векселя в неплатеже, неакцепте и недатировании акцепта при цене заявленных требований</t>
  </si>
  <si>
    <t>всего</t>
  </si>
  <si>
    <t>органов ПФ</t>
  </si>
  <si>
    <t xml:space="preserve">налоговых органов </t>
  </si>
  <si>
    <t>юридических лиц (до 01. 06. 2016  не превышает  300 тыс. рублей)</t>
  </si>
  <si>
    <t>индивидуальных предпринимателей (до 01. 06. 2016 не превышает 
100 тыс. рублей)</t>
  </si>
  <si>
    <t>Из графы 3: 
о взыскании обязательных платежей и санкций по заявлениям</t>
  </si>
  <si>
    <t>Раздел 8. Сведения о результатах рассмотрения дел в апелляционном порядке арбитражными апелляционными судами</t>
  </si>
  <si>
    <t>Всего рассмотрено дел в апелляционной инстанции</t>
  </si>
  <si>
    <t>из графы 1: всего дел, возникающих из гражданских и административных правоотношений, кроме дел об административных правонарушениях</t>
  </si>
  <si>
    <t xml:space="preserve">Из гр. 2: рассмотрено в апелляционном порядке по жалобам на  решения </t>
  </si>
  <si>
    <t>Из графы 1: по делам об административных правонарушениях*</t>
  </si>
  <si>
    <t xml:space="preserve">Рассмотрено в апелляционном порядке по жалобам на решения о привлечении к административной ответственности </t>
  </si>
  <si>
    <t>Рассмотрено в апелляционном порядке по жалобам на  решения об оспаривании решений о привлечении к административной ответственности</t>
  </si>
  <si>
    <t>отменено решений</t>
  </si>
  <si>
    <t>изменено решений</t>
  </si>
  <si>
    <t>из граф 4 и 5: отменено и изменено решений, принятых в порядке упрощенного производства</t>
  </si>
  <si>
    <t>из граф 9 и 10: отменено и изменено решений, принятых в порядке упрощенного производства</t>
  </si>
  <si>
    <t>из граф 13 и 14: отменено и изменено решений, принятых в порядке упрощенного производства</t>
  </si>
  <si>
    <t>*дела о привлечении к административной ответственности и об оспаривании решений административных органов о привлечении к административной ответственности</t>
  </si>
  <si>
    <t xml:space="preserve">Раздел 9. Сведения о результатах рассмотрения дел по кассационным жалобам арбитражными судами округов, Судом по интеллектуальным правам, Верховным Судом Российской Федерации </t>
  </si>
  <si>
    <t>Пересмотрены судебные акты судов</t>
  </si>
  <si>
    <t>Всего рассмотрено гражданских дел по экономическим спорам, возникающим из гражданских и административных правоотношений, кроме дел об административных правонарушениях</t>
  </si>
  <si>
    <t>из них:</t>
  </si>
  <si>
    <t>из графы 1:</t>
  </si>
  <si>
    <t>из графы 4:</t>
  </si>
  <si>
    <t xml:space="preserve">прекращено производство
 по кассационной жалобе  </t>
  </si>
  <si>
    <t>Изменено решений</t>
  </si>
  <si>
    <t>отменено постановлений суда апелляционной инстанции без отмены (изменения) решения суда первой инстанции</t>
  </si>
  <si>
    <t>Изменено постановлений суда 
апелляционной инстанции</t>
  </si>
  <si>
    <t>отменено постановлений суда кассационной инстанции без отмены (изменения) решения суда первой инстанции, постановления суда апелляционной инстанции</t>
  </si>
  <si>
    <t>Изменено постановлений суда 
кассационной инстанции</t>
  </si>
  <si>
    <t>Рассмотрено дел по жалобам на судебные акты, не касающиеся существа спора (в т.ч. опреде-ления)</t>
  </si>
  <si>
    <t xml:space="preserve">с удовлетворением жалобы </t>
  </si>
  <si>
    <t>с отказом в удовлетворении жалобы</t>
  </si>
  <si>
    <t>рассмотрено дел по жалобам на 
решения, принятые по существу спора</t>
  </si>
  <si>
    <t>в т.ч. 
с удовлетворением жалобы</t>
  </si>
  <si>
    <t>принят новый судеб-
ный акт</t>
  </si>
  <si>
    <t>дело направ-
лено на новое рассмотрение, передано на рассмотрение другого суда</t>
  </si>
  <si>
    <t>отменено решение с прекращением производства по делу</t>
  </si>
  <si>
    <t>решение отменено и иск оставлен без рассмотрения</t>
  </si>
  <si>
    <t>дело направлено на новое рассмотрение</t>
  </si>
  <si>
    <t>прекращено производство по делу</t>
  </si>
  <si>
    <t>иск  оставлен без рассмотрения</t>
  </si>
  <si>
    <t>оставлено в силе решение суда первой инстанции</t>
  </si>
  <si>
    <t>принят новый судебный акт</t>
  </si>
  <si>
    <t>иск оставлен без рассмотрения</t>
  </si>
  <si>
    <t>Первой инстанции (для граф 7-24)</t>
  </si>
  <si>
    <t>кроме того:</t>
  </si>
  <si>
    <t>апелляционной инстанции</t>
  </si>
  <si>
    <t>кассационной инстанции Верховного Суда РФ</t>
  </si>
  <si>
    <t xml:space="preserve">Рассмотрено дел по жалобам на судебные акты, по делам об административных правонарушениях* </t>
  </si>
  <si>
    <t>кассационной инстанции арбитражного суда округа, Суда по интеллектуальным правам</t>
  </si>
  <si>
    <t>Руководитель</t>
  </si>
  <si>
    <t>код и номер телефона</t>
  </si>
  <si>
    <t>дата составления отчета</t>
  </si>
  <si>
    <t>Дата изменения</t>
  </si>
  <si>
    <t>Подтверждения</t>
  </si>
  <si>
    <t>1099</t>
  </si>
  <si>
    <t>Ф.01AC_ACC разд.1 стл.4 стр.5=0</t>
  </si>
  <si>
    <t>Раздел 1, графа 4: строки 5-8 = 0</t>
  </si>
  <si>
    <t>Ф.01AC_ACC разд.1 стл.4 стр.6=0</t>
  </si>
  <si>
    <t>Ф.01AC_ACC разд.1 стл.4 стр.7=0</t>
  </si>
  <si>
    <t>Ф.01AC_ACC разд.1 стл.4 стр.8=0</t>
  </si>
  <si>
    <t>1103</t>
  </si>
  <si>
    <t>Ф.01AC_ACC разд.1 стл.7 стр.3=0</t>
  </si>
  <si>
    <t>Раздел 1, графа 7: строки 3-8 = 0</t>
  </si>
  <si>
    <t>Ф.01AC_ACC разд.1 стл.7 стр.4=0</t>
  </si>
  <si>
    <t>Ф.01AC_ACC разд.1 стл.7 стр.5=0</t>
  </si>
  <si>
    <t>Ф.01AC_ACC разд.1 стл.7 стр.6=0</t>
  </si>
  <si>
    <t>Ф.01AC_ACC разд.1 стл.7 стр.7=0</t>
  </si>
  <si>
    <t>Ф.01AC_ACC разд.1 стл.7 стр.8=0</t>
  </si>
  <si>
    <t>1108</t>
  </si>
  <si>
    <t>Ф.01AC_ACC разд.1 стл.1 стр.1+Ф.01AC_ACC разд.1 стл.2 стр.1=Ф.01AC_ACC разд.1 стл.3 стр.1+Ф.01AC_ACC разд.1 стл.8 стр.1+Ф.01AC_ACC разд.1 стл.9 стр.1</t>
  </si>
  <si>
    <t>Раздел 1: графа 1 + графа 2 = графа 3 + графа 8 + графа 9.</t>
  </si>
  <si>
    <t>19.10.2017</t>
  </si>
  <si>
    <t>Ф.01AC_ACC разд.1 стл.1 стр.2+Ф.01AC_ACC разд.1 стл.2 стр.2=Ф.01AC_ACC разд.1 стл.3 стр.2+Ф.01AC_ACC разд.1 стл.8 стр.2+Ф.01AC_ACC разд.1 стл.9 стр.2</t>
  </si>
  <si>
    <t>Ф.01AC_ACC разд.1 стл.1 стр.3+Ф.01AC_ACC разд.1 стл.2 стр.3=Ф.01AC_ACC разд.1 стл.3 стр.3+Ф.01AC_ACC разд.1 стл.8 стр.3+Ф.01AC_ACC разд.1 стл.9 стр.3</t>
  </si>
  <si>
    <t>Ф.01AC_ACC разд.1 стл.1 стр.4+Ф.01AC_ACC разд.1 стл.2 стр.4=Ф.01AC_ACC разд.1 стл.3 стр.4+Ф.01AC_ACC разд.1 стл.8 стр.4+Ф.01AC_ACC разд.1 стл.9 стр.4</t>
  </si>
  <si>
    <t>Ф.01AC_ACC разд.1 стл.1 стр.5+Ф.01AC_ACC разд.1 стл.2 стр.5=Ф.01AC_ACC разд.1 стл.3 стр.5+Ф.01AC_ACC разд.1 стл.8 стр.5+Ф.01AC_ACC разд.1 стл.9 стр.5</t>
  </si>
  <si>
    <t>Ф.01AC_ACC разд.1 стл.1 стр.6+Ф.01AC_ACC разд.1 стл.2 стр.6=Ф.01AC_ACC разд.1 стл.3 стр.6+Ф.01AC_ACC разд.1 стл.8 стр.6+Ф.01AC_ACC разд.1 стл.9 стр.6</t>
  </si>
  <si>
    <t>Ф.01AC_ACC разд.1 стл.1 стр.7+Ф.01AC_ACC разд.1 стл.2 стр.7=Ф.01AC_ACC разд.1 стл.3 стр.7+Ф.01AC_ACC разд.1 стл.8 стр.7+Ф.01AC_ACC разд.1 стл.9 стр.7</t>
  </si>
  <si>
    <t>Ф.01AC_ACC разд.1 стл.1 стр.8+Ф.01AC_ACC разд.1 стл.2 стр.8=Ф.01AC_ACC разд.1 стл.3 стр.8+Ф.01AC_ACC разд.1 стл.8 стр.8+Ф.01AC_ACC разд.1 стл.9 стр.8</t>
  </si>
  <si>
    <t>Ф.01AC_ACC разд.1 стл.1 стр.9+Ф.01AC_ACC разд.1 стл.2 стр.9=Ф.01AC_ACC разд.1 стл.3 стр.9+Ф.01AC_ACC разд.1 стл.8 стр.9+Ф.01AC_ACC разд.1 стл.9 стр.9</t>
  </si>
  <si>
    <t>1113</t>
  </si>
  <si>
    <t>Ф.01AC_ACC разд.1 стл.3 стр.1&gt;=Ф.01AC_ACC разд.1 стл.4 стр.1</t>
  </si>
  <si>
    <t>Раздел 1: графа 3 &gt;= графа 4</t>
  </si>
  <si>
    <t>Ф.01AC_ACC разд.1 стл.3 стр.2&gt;=Ф.01AC_ACC разд.1 стл.4 стр.2</t>
  </si>
  <si>
    <t>Ф.01AC_ACC разд.1 стл.3 стр.3&gt;=Ф.01AC_ACC разд.1 стл.4 стр.3</t>
  </si>
  <si>
    <t>Ф.01AC_ACC разд.1 стл.3 стр.4&gt;=Ф.01AC_ACC разд.1 стл.4 стр.4</t>
  </si>
  <si>
    <t>Ф.01AC_ACC разд.1 стл.3 стр.5&gt;=Ф.01AC_ACC разд.1 стл.4 стр.5</t>
  </si>
  <si>
    <t>Ф.01AC_ACC разд.1 стл.3 стр.6&gt;=Ф.01AC_ACC разд.1 стл.4 стр.6</t>
  </si>
  <si>
    <t>Ф.01AC_ACC разд.1 стл.3 стр.7&gt;=Ф.01AC_ACC разд.1 стл.4 стр.7</t>
  </si>
  <si>
    <t>Ф.01AC_ACC разд.1 стл.3 стр.8&gt;=Ф.01AC_ACC разд.1 стл.4 стр.8</t>
  </si>
  <si>
    <t>Ф.01AC_ACC разд.1 стл.3 стр.9&gt;=Ф.01AC_ACC разд.1 стл.4 стр.9</t>
  </si>
  <si>
    <t>1117</t>
  </si>
  <si>
    <t>Ф.01AC_ACC разд.1 стл.3 стр.1&gt;=Ф.01AC_ACC разд.1 стл.5 стр.1</t>
  </si>
  <si>
    <t>Раздел 1: графа 3 &gt;= графа 5</t>
  </si>
  <si>
    <t>Ф.01AC_ACC разд.1 стл.3 стр.2&gt;=Ф.01AC_ACC разд.1 стл.5 стр.2</t>
  </si>
  <si>
    <t>Ф.01AC_ACC разд.1 стл.3 стр.3&gt;=Ф.01AC_ACC разд.1 стл.5 стр.3</t>
  </si>
  <si>
    <t>Ф.01AC_ACC разд.1 стл.3 стр.4&gt;=Ф.01AC_ACC разд.1 стл.5 стр.4</t>
  </si>
  <si>
    <t>Ф.01AC_ACC разд.1 стл.3 стр.5&gt;=Ф.01AC_ACC разд.1 стл.5 стр.5</t>
  </si>
  <si>
    <t>Ф.01AC_ACC разд.1 стл.3 стр.6&gt;=Ф.01AC_ACC разд.1 стл.5 стр.6</t>
  </si>
  <si>
    <t>Ф.01AC_ACC разд.1 стл.3 стр.7&gt;=Ф.01AC_ACC разд.1 стл.5 стр.7</t>
  </si>
  <si>
    <t>Ф.01AC_ACC разд.1 стл.3 стр.8&gt;=Ф.01AC_ACC разд.1 стл.5 стр.8</t>
  </si>
  <si>
    <t>Ф.01AC_ACC разд.1 стл.3 стр.9&gt;=Ф.01AC_ACC разд.1 стл.5 стр.9</t>
  </si>
  <si>
    <t>1128</t>
  </si>
  <si>
    <t>Ф.01AC_ACC разд.1 стл.5 стр.1&gt;=Ф.01AC_ACC разд.1 стл.6 стр.1</t>
  </si>
  <si>
    <t>Раздел 1: графа 5 &gt;= графа 6</t>
  </si>
  <si>
    <t>Ф.01AC_ACC разд.1 стл.5 стр.2&gt;=Ф.01AC_ACC разд.1 стл.6 стр.2</t>
  </si>
  <si>
    <t>Ф.01AC_ACC разд.1 стл.5 стр.3&gt;=Ф.01AC_ACC разд.1 стл.6 стр.3</t>
  </si>
  <si>
    <t>Ф.01AC_ACC разд.1 стл.5 стр.4&gt;=Ф.01AC_ACC разд.1 стл.6 стр.4</t>
  </si>
  <si>
    <t>Ф.01AC_ACC разд.1 стл.5 стр.5&gt;=Ф.01AC_ACC разд.1 стл.6 стр.5</t>
  </si>
  <si>
    <t>Ф.01AC_ACC разд.1 стл.5 стр.6&gt;=Ф.01AC_ACC разд.1 стл.6 стр.6</t>
  </si>
  <si>
    <t>Ф.01AC_ACC разд.1 стл.5 стр.7&gt;=Ф.01AC_ACC разд.1 стл.6 стр.7</t>
  </si>
  <si>
    <t>Ф.01AC_ACC разд.1 стл.5 стр.8&gt;=Ф.01AC_ACC разд.1 стл.6 стр.8</t>
  </si>
  <si>
    <t>Ф.01AC_ACC разд.1 стл.5 стр.9&gt;=Ф.01AC_ACC разд.1 стл.6 стр.9</t>
  </si>
  <si>
    <t>1152</t>
  </si>
  <si>
    <t>Ф.01AC_ACC разд.1 стл.1 стр.9=Ф.01AC_ACC разд.1 стл.1 сумма стр.1-8</t>
  </si>
  <si>
    <t>Раздел 1: строка 9 = сумма строк 1-8</t>
  </si>
  <si>
    <t>Ф.01AC_ACC разд.1 стл.2 стр.9=Ф.01AC_ACC разд.1 стл.2 сумма стр.1-8</t>
  </si>
  <si>
    <t>Ф.01AC_ACC разд.1 стл.3 стр.9=Ф.01AC_ACC разд.1 стл.3 сумма стр.1-8</t>
  </si>
  <si>
    <t>Ф.01AC_ACC разд.1 стл.4 стр.9=Ф.01AC_ACC разд.1 стл.4 сумма стр.1-8</t>
  </si>
  <si>
    <t>Ф.01AC_ACC разд.1 стл.5 стр.9=Ф.01AC_ACC разд.1 стл.5 сумма стр.1-8</t>
  </si>
  <si>
    <t>Ф.01AC_ACC разд.1 стл.6 стр.9=Ф.01AC_ACC разд.1 стл.6 сумма стр.1-8</t>
  </si>
  <si>
    <t>Ф.01AC_ACC разд.1 стл.7 стр.9=Ф.01AC_ACC разд.1 стл.7 сумма стр.1-8</t>
  </si>
  <si>
    <t>Ф.01AC_ACC разд.1 стл.8 стр.9=Ф.01AC_ACC разд.1 стл.8 сумма стр.1-8</t>
  </si>
  <si>
    <t>Ф.01AC_ACC разд.1 стл.9 стр.9=Ф.01AC_ACC разд.1 стл.9 сумма стр.1-8</t>
  </si>
  <si>
    <t>1156</t>
  </si>
  <si>
    <t>Ф.01AC_ACC разд.2.1 стл.1 стр.1=Ф.01AC_ACC разд.1 стл.3 стр.2</t>
  </si>
  <si>
    <t>Раздел 2, часть 2.1: графа 1 = графа 3 строка 2 раздел 1</t>
  </si>
  <si>
    <t>1161</t>
  </si>
  <si>
    <t>Ф.01AC_ACC разд.2.1 стл.1 стр.1&gt;=Ф.01AC_ACC разд.2.1 стл.2 стр.1</t>
  </si>
  <si>
    <t>Раздел 2, часть 2.1: графа 1 &gt;= графа 2</t>
  </si>
  <si>
    <t>1166</t>
  </si>
  <si>
    <t>Ф.01AC_ACC разд.2.1 стл.1 стр.1&gt;=Ф.01AC_ACC разд.2.1 стл.4 стр.1</t>
  </si>
  <si>
    <t>Раздел 2, часть 2.1: графа 1 &gt;= графа 4</t>
  </si>
  <si>
    <t>1170</t>
  </si>
  <si>
    <t>Ф.01AC_ACC разд.2.1 стл.2 стр.1=Ф.01AC_ACC разд.1 стл.5 стр.2</t>
  </si>
  <si>
    <t>Раздел 2, часть 2.1: графа 2 = графа 5 строка 2 раздел 1</t>
  </si>
  <si>
    <t>1175</t>
  </si>
  <si>
    <t>Ф.01AC_ACC разд.2.1 стл.2 стр.1&gt;=Ф.01AC_ACC разд.2.1 стл.3 стр.1</t>
  </si>
  <si>
    <t>Раздел 2, часть 2.1: графа 2 &gt;= графа 3</t>
  </si>
  <si>
    <t>1179</t>
  </si>
  <si>
    <t>Ф.01AC_ACC разд.2.1 стл.3 стр.1=Ф.01AC_ACC разд.1 стл.6 стр.2</t>
  </si>
  <si>
    <t>Раздел 2, часть 2.1: графа 3 = графа 6 строка 2 раздел 1</t>
  </si>
  <si>
    <t>1183</t>
  </si>
  <si>
    <t>Ф.01AC_ACC разд.2.2 стл.2 стр.1=Ф.01AC_ACC разд.6 стл.1 стр.1</t>
  </si>
  <si>
    <t>Раздел 2, часть 2.2: графа 2 = графа 1 строка 1 раздел 6</t>
  </si>
  <si>
    <t>1184</t>
  </si>
  <si>
    <t>Ф.01AC_ACC разд.2.2 стл.2 стр.1=Ф.01AC_ACC разд.1 стл.3 стр.3</t>
  </si>
  <si>
    <t>Раздел 2, часть 2.2: графа 2 = графа 3 строка 3 раздел 1</t>
  </si>
  <si>
    <t>1186</t>
  </si>
  <si>
    <t>Ф.01AC_ACC разд.2.2 стл.2 стр.1&gt;=Ф.01AC_ACC разд.2.2 стл.3 стр.1</t>
  </si>
  <si>
    <t>Раздел 2, часть 2.2: графа 2 &gt;= графа 3</t>
  </si>
  <si>
    <t>1191</t>
  </si>
  <si>
    <t>Ф.01AC_ACC разд.2.2 стл.2 стр.1&gt;=Ф.01AC_ACC разд.2.2 стл.5 стр.1</t>
  </si>
  <si>
    <t>Раздел 2, часть 2.2: графа 2 &gt;= графа 5</t>
  </si>
  <si>
    <t>1195</t>
  </si>
  <si>
    <t>Ф.01AC_ACC разд.2.2 стл.3 стр.1=Ф.01AC_ACC разд.1 стл.5 стр.3</t>
  </si>
  <si>
    <t>Раздел 2, часть 2.2: графа 3 = графа 5 строка 3 раздел 1</t>
  </si>
  <si>
    <t>1197</t>
  </si>
  <si>
    <t>Ф.01AC_ACC разд.2.2 стл.3 стр.1&gt;=Ф.01AC_ACC разд.2.2 стл.4 стр.1</t>
  </si>
  <si>
    <t>Раздел 2, часть 2.2: графа 3 &gt;= графа 4</t>
  </si>
  <si>
    <t>1201</t>
  </si>
  <si>
    <t>Ф.01AC_ACC разд.2.2 стл.4 стр.1&lt;=Ф.01AC_ACC разд.1 стл.6 стр.3</t>
  </si>
  <si>
    <t>Раздел 2, часть 2.2: графа 4 &lt;= графа 6 строка 3 раздел 1</t>
  </si>
  <si>
    <t>11.09.2017</t>
  </si>
  <si>
    <t>1202</t>
  </si>
  <si>
    <t>Ф.01AC_ACC разд.2.2 стл.4 стр.1=Ф.01AC_ACC разд.6 стл.2 стр.1</t>
  </si>
  <si>
    <t>Раздел 2, часть 2.2: графа 4 = графа 2 строка 1 раздел 6</t>
  </si>
  <si>
    <t>1203</t>
  </si>
  <si>
    <t>Ф.01AC_ACC разд.2.3 стл.1 стр.1=Ф.01AC_ACC разд.1 стл.3 стр.4</t>
  </si>
  <si>
    <t>Раздел 2, часть 2.3: графа 1 = графа 3 строка 4 раздел 1</t>
  </si>
  <si>
    <t>1205</t>
  </si>
  <si>
    <t>Ф.01AC_ACC разд.2.3 стл.1 стр.1&gt;=Ф.01AC_ACC разд.2.3 стл.2 стр.1</t>
  </si>
  <si>
    <t>Раздел 2, часть 2.3: графа 1 &gt;= графа 2</t>
  </si>
  <si>
    <t>1210</t>
  </si>
  <si>
    <t>Ф.01AC_ACC разд.2.3 стл.1 стр.1&gt;=Ф.01AC_ACC разд.2.3 стл.4 стр.1</t>
  </si>
  <si>
    <t>Раздел 2, часть 2.3: графа 1 &gt;= графа 4</t>
  </si>
  <si>
    <t>1214</t>
  </si>
  <si>
    <t>Ф.01AC_ACC разд.2.3 стл.2 стр.1=Ф.01AC_ACC разд.1 стл.5 стр.4</t>
  </si>
  <si>
    <t>Раздел 2, часть 2.3: графа 2 = графа 5 строка 4 раздел 1</t>
  </si>
  <si>
    <t>1217</t>
  </si>
  <si>
    <t>Ф.01AC_ACC разд.2.3 стл.2 стр.1&gt;=Ф.01AC_ACC разд.2.3 стл.3 стр.1</t>
  </si>
  <si>
    <t>Раздел 2, часть 2.3: графа 2 &gt;= графа 3</t>
  </si>
  <si>
    <t>1220</t>
  </si>
  <si>
    <t>Ф.01AC_ACC разд.2.3 стл.3 стр.1=Ф.01AC_ACC разд.1 стл.6 стр.4</t>
  </si>
  <si>
    <t>Раздел 2, часть 2.3: графа 3 = графа 6 строка 4 раздел 1</t>
  </si>
  <si>
    <t>1230</t>
  </si>
  <si>
    <t>Ф.01AC_ACC разд.3 стл.1 стр.1&lt;=Ф.01AC_ACC разд.1 стл.3 сумма стр.1-2+Ф.01AC_ACC разд.1 стл.3 сумма стр.5-6+Ф.01AC_ACC разд.1 стл.8 сумма стр.1-2+Ф.01AC_ACC разд.1 стл.8 сумма стр.5-6</t>
  </si>
  <si>
    <t>Раздел 3: строка 1 &lt;= сумма строк 1, 2, 5, 6 по графам 3, 8 раздела 1</t>
  </si>
  <si>
    <t>1234</t>
  </si>
  <si>
    <t>Ф.01AC_ACC разд.3 стл.1 стр.2&lt;=Ф.01AC_ACC разд.1 стл.3 сумма стр.1-2+Ф.01AC_ACC разд.1 стл.3 стр.5+Ф.01AC_ACC разд.1 стл.3 стр.7+Ф.01AC_ACC разд.1 стл.8 сумма стр.1-2+Ф.01AC_ACC разд.1 стл.8 стр.5+Ф.01AC_ACC разд.1 стл.8 стр.7</t>
  </si>
  <si>
    <t>Раздел 3: строка 2 &lt;= сумма строк 1, 2, 5, 7 по графам 3, 8 раздела 1</t>
  </si>
  <si>
    <t>1238</t>
  </si>
  <si>
    <t>Ф.01AC_ACC разд.3 стл.1 стр.3&lt;=Ф.01AC_ACC разд.1 стл.3 сумма стр.1-2+Ф.01AC_ACC разд.1 стл.3 стр.5+Ф.01AC_ACC разд.1 стл.3 стр.8+Ф.01AC_ACC разд.1 стл.8 сумма стр.1-2+Ф.01AC_ACC разд.1 стл.8 стр.5+Ф.01AC_ACC разд.1 стл.8 стр.8</t>
  </si>
  <si>
    <t>Раздел 3: строка 3 &lt;= сумма строк 1, 2, 5, 8 по графам 3, 8 раздела 1</t>
  </si>
  <si>
    <t>1244</t>
  </si>
  <si>
    <t>(Ф.01AC_ACC разд.4 стл.1 стр.1&gt;Ф.01AC_ACC разд.4 стл.1 стр.2) OR (Ф.01AC_ACC разд.4 стл.1 стр.1=0 AND Ф.01AC_ACC разд.4 стл.1 стр.2=0)</t>
  </si>
  <si>
    <t>Раздел 4: строка 1 &gt; строка 2</t>
  </si>
  <si>
    <t>1249</t>
  </si>
  <si>
    <t>Ф.01AC_ACC разд.6 стл.1 стр.1&gt;=Ф.01AC_ACC разд.6 сумма стл.2-3 стр.1</t>
  </si>
  <si>
    <t>Раздел 6: графа 1 &gt;= графа 2 + графа 3</t>
  </si>
  <si>
    <t>Ф.01AC_ACC разд.6 стл.1 стр.10&gt;=Ф.01AC_ACC разд.6 сумма стл.2-3 стр.10</t>
  </si>
  <si>
    <t>Ф.01AC_ACC разд.6 стл.1 стр.11&gt;=Ф.01AC_ACC разд.6 сумма стл.2-3 стр.11</t>
  </si>
  <si>
    <t>Ф.01AC_ACC разд.6 стл.1 стр.12&gt;=Ф.01AC_ACC разд.6 сумма стл.2-3 стр.12</t>
  </si>
  <si>
    <t>Ф.01AC_ACC разд.6 стл.1 стр.13&gt;=Ф.01AC_ACC разд.6 сумма стл.2-3 стр.13</t>
  </si>
  <si>
    <t>Ф.01AC_ACC разд.6 стл.1 стр.14&gt;=Ф.01AC_ACC разд.6 сумма стл.2-3 стр.14</t>
  </si>
  <si>
    <t>Ф.01AC_ACC разд.6 стл.1 стр.15&gt;=Ф.01AC_ACC разд.6 сумма стл.2-3 стр.15</t>
  </si>
  <si>
    <t>Ф.01AC_ACC разд.6 стл.1 стр.16&gt;=Ф.01AC_ACC разд.6 сумма стл.2-3 стр.16</t>
  </si>
  <si>
    <t>Ф.01AC_ACC разд.6 стл.1 стр.17&gt;=Ф.01AC_ACC разд.6 сумма стл.2-3 стр.17</t>
  </si>
  <si>
    <t>Ф.01AC_ACC разд.6 стл.1 стр.18&gt;=Ф.01AC_ACC разд.6 сумма стл.2-3 стр.18</t>
  </si>
  <si>
    <t>Ф.01AC_ACC разд.6 стл.1 стр.19&gt;=Ф.01AC_ACC разд.6 сумма стл.2-3 стр.19</t>
  </si>
  <si>
    <t>Ф.01AC_ACC разд.6 стл.1 стр.2&gt;=Ф.01AC_ACC разд.6 сумма стл.2-3 стр.2</t>
  </si>
  <si>
    <t>Ф.01AC_ACC разд.6 стл.1 стр.20&gt;=Ф.01AC_ACC разд.6 сумма стл.2-3 стр.20</t>
  </si>
  <si>
    <t>Ф.01AC_ACC разд.6 стл.1 стр.21&gt;=Ф.01AC_ACC разд.6 сумма стл.2-3 стр.21</t>
  </si>
  <si>
    <t>Ф.01AC_ACC разд.6 стл.1 стр.22&gt;=Ф.01AC_ACC разд.6 сумма стл.2-3 стр.22</t>
  </si>
  <si>
    <t>Ф.01AC_ACC разд.6 стл.1 стр.23&gt;=Ф.01AC_ACC разд.6 сумма стл.2-3 стр.23</t>
  </si>
  <si>
    <t>Ф.01AC_ACC разд.6 стл.1 стр.24&gt;=Ф.01AC_ACC разд.6 сумма стл.2-3 стр.24</t>
  </si>
  <si>
    <t>Ф.01AC_ACC разд.6 стл.1 стр.25&gt;=Ф.01AC_ACC разд.6 сумма стл.2-3 стр.25</t>
  </si>
  <si>
    <t>Ф.01AC_ACC разд.6 стл.1 стр.26&gt;=Ф.01AC_ACC разд.6 сумма стл.2-3 стр.26</t>
  </si>
  <si>
    <t>Ф.01AC_ACC разд.6 стл.1 стр.27&gt;=Ф.01AC_ACC разд.6 сумма стл.2-3 стр.27</t>
  </si>
  <si>
    <t>Ф.01AC_ACC разд.6 стл.1 стр.28&gt;=Ф.01AC_ACC разд.6 сумма стл.2-3 стр.28</t>
  </si>
  <si>
    <t>Ф.01AC_ACC разд.6 стл.1 стр.29&gt;=Ф.01AC_ACC разд.6 сумма стл.2-3 стр.29</t>
  </si>
  <si>
    <t>Ф.01AC_ACC разд.6 стл.1 стр.3&gt;=Ф.01AC_ACC разд.6 сумма стл.2-3 стр.3</t>
  </si>
  <si>
    <t>Ф.01AC_ACC разд.6 стл.1 стр.30&gt;=Ф.01AC_ACC разд.6 сумма стл.2-3 стр.30</t>
  </si>
  <si>
    <t>Ф.01AC_ACC разд.6 стл.1 стр.31&gt;=Ф.01AC_ACC разд.6 сумма стл.2-3 стр.31</t>
  </si>
  <si>
    <t>Ф.01AC_ACC разд.6 стл.1 стр.32&gt;=Ф.01AC_ACC разд.6 сумма стл.2-3 стр.32</t>
  </si>
  <si>
    <t>Ф.01AC_ACC разд.6 стл.1 стр.33&gt;=Ф.01AC_ACC разд.6 сумма стл.2-3 стр.33</t>
  </si>
  <si>
    <t>Ф.01AC_ACC разд.6 стл.1 стр.34&gt;=Ф.01AC_ACC разд.6 сумма стл.2-3 стр.34</t>
  </si>
  <si>
    <t>Ф.01AC_ACC разд.6 стл.1 стр.35&gt;=Ф.01AC_ACC разд.6 сумма стл.2-3 стр.35</t>
  </si>
  <si>
    <t>Ф.01AC_ACC разд.6 стл.1 стр.36&gt;=Ф.01AC_ACC разд.6 сумма стл.2-3 стр.36</t>
  </si>
  <si>
    <t>Ф.01AC_ACC разд.6 стл.1 стр.37&gt;=Ф.01AC_ACC разд.6 сумма стл.2-3 стр.37</t>
  </si>
  <si>
    <t>Ф.01AC_ACC разд.6 стл.1 стр.38&gt;=Ф.01AC_ACC разд.6 сумма стл.2-3 стр.38</t>
  </si>
  <si>
    <t>Ф.01AC_ACC разд.6 стл.1 стр.39&gt;=Ф.01AC_ACC разд.6 сумма стл.2-3 стр.39</t>
  </si>
  <si>
    <t>Ф.01AC_ACC разд.6 стл.1 стр.4&gt;=Ф.01AC_ACC разд.6 сумма стл.2-3 стр.4</t>
  </si>
  <si>
    <t>Ф.01AC_ACC разд.6 стл.1 стр.40&gt;=Ф.01AC_ACC разд.6 сумма стл.2-3 стр.40</t>
  </si>
  <si>
    <t>Ф.01AC_ACC разд.6 стл.1 стр.41&gt;=Ф.01AC_ACC разд.6 сумма стл.2-3 стр.41</t>
  </si>
  <si>
    <t>Ф.01AC_ACC разд.6 стл.1 стр.42&gt;=Ф.01AC_ACC разд.6 сумма стл.2-3 стр.42</t>
  </si>
  <si>
    <t>Ф.01AC_ACC разд.6 стл.1 стр.5&gt;=Ф.01AC_ACC разд.6 сумма стл.2-3 стр.5</t>
  </si>
  <si>
    <t>Ф.01AC_ACC разд.6 стл.1 стр.6&gt;=Ф.01AC_ACC разд.6 сумма стл.2-3 стр.6</t>
  </si>
  <si>
    <t>Ф.01AC_ACC разд.6 стл.1 стр.7&gt;=Ф.01AC_ACC разд.6 сумма стл.2-3 стр.7</t>
  </si>
  <si>
    <t>Ф.01AC_ACC разд.6 стл.1 стр.8&gt;=Ф.01AC_ACC разд.6 сумма стл.2-3 стр.8</t>
  </si>
  <si>
    <t>Ф.01AC_ACC разд.6 стл.1 стр.9&gt;=Ф.01AC_ACC разд.6 сумма стл.2-3 стр.9</t>
  </si>
  <si>
    <t>1254</t>
  </si>
  <si>
    <t>Ф.01AC_ACC разд.6 стл.1 стр.1&gt;=Ф.01AC_ACC разд.6 стл.4 стр.1</t>
  </si>
  <si>
    <t>Раздел 6: графа 1 &gt;= графа 4</t>
  </si>
  <si>
    <t>Ф.01AC_ACC разд.6 стл.1 стр.10&gt;=Ф.01AC_ACC разд.6 стл.4 стр.10</t>
  </si>
  <si>
    <t>Ф.01AC_ACC разд.6 стл.1 стр.11&gt;=Ф.01AC_ACC разд.6 стл.4 стр.11</t>
  </si>
  <si>
    <t>Ф.01AC_ACC разд.6 стл.1 стр.12&gt;=Ф.01AC_ACC разд.6 стл.4 стр.12</t>
  </si>
  <si>
    <t>Ф.01AC_ACC разд.6 стл.1 стр.13&gt;=Ф.01AC_ACC разд.6 стл.4 стр.13</t>
  </si>
  <si>
    <t>Ф.01AC_ACC разд.6 стл.1 стр.14&gt;=Ф.01AC_ACC разд.6 стл.4 стр.14</t>
  </si>
  <si>
    <t>Ф.01AC_ACC разд.6 стл.1 стр.15&gt;=Ф.01AC_ACC разд.6 стл.4 стр.15</t>
  </si>
  <si>
    <t>Ф.01AC_ACC разд.6 стл.1 стр.16&gt;=Ф.01AC_ACC разд.6 стл.4 стр.16</t>
  </si>
  <si>
    <t>Ф.01AC_ACC разд.6 стл.1 стр.17&gt;=Ф.01AC_ACC разд.6 стл.4 стр.17</t>
  </si>
  <si>
    <t>Ф.01AC_ACC разд.6 стл.1 стр.18&gt;=Ф.01AC_ACC разд.6 стл.4 стр.18</t>
  </si>
  <si>
    <t>Ф.01AC_ACC разд.6 стл.1 стр.19&gt;=Ф.01AC_ACC разд.6 стл.4 стр.19</t>
  </si>
  <si>
    <t>Ф.01AC_ACC разд.6 стл.1 стр.2&gt;=Ф.01AC_ACC разд.6 стл.4 стр.2</t>
  </si>
  <si>
    <t>Ф.01AC_ACC разд.6 стл.1 стр.20&gt;=Ф.01AC_ACC разд.6 стл.4 стр.20</t>
  </si>
  <si>
    <t>Ф.01AC_ACC разд.6 стл.1 стр.21&gt;=Ф.01AC_ACC разд.6 стл.4 стр.21</t>
  </si>
  <si>
    <t>Ф.01AC_ACC разд.6 стл.1 стр.22&gt;=Ф.01AC_ACC разд.6 стл.4 стр.22</t>
  </si>
  <si>
    <t>Ф.01AC_ACC разд.6 стл.1 стр.23&gt;=Ф.01AC_ACC разд.6 стл.4 стр.23</t>
  </si>
  <si>
    <t>Ф.01AC_ACC разд.6 стл.1 стр.24&gt;=Ф.01AC_ACC разд.6 стл.4 стр.24</t>
  </si>
  <si>
    <t>Ф.01AC_ACC разд.6 стл.1 стр.25&gt;=Ф.01AC_ACC разд.6 стл.4 стр.25</t>
  </si>
  <si>
    <t>Ф.01AC_ACC разд.6 стл.1 стр.26&gt;=Ф.01AC_ACC разд.6 стл.4 стр.26</t>
  </si>
  <si>
    <t>Ф.01AC_ACC разд.6 стл.1 стр.27&gt;=Ф.01AC_ACC разд.6 стл.4 стр.27</t>
  </si>
  <si>
    <t>Ф.01AC_ACC разд.6 стл.1 стр.28&gt;=Ф.01AC_ACC разд.6 стл.4 стр.28</t>
  </si>
  <si>
    <t>Ф.01AC_ACC разд.6 стл.1 стр.29&gt;=Ф.01AC_ACC разд.6 стл.4 стр.29</t>
  </si>
  <si>
    <t>Ф.01AC_ACC разд.6 стл.1 стр.3&gt;=Ф.01AC_ACC разд.6 стл.4 стр.3</t>
  </si>
  <si>
    <t>Ф.01AC_ACC разд.6 стл.1 стр.30&gt;=Ф.01AC_ACC разд.6 стл.4 стр.30</t>
  </si>
  <si>
    <t>Ф.01AC_ACC разд.6 стл.1 стр.31&gt;=Ф.01AC_ACC разд.6 стл.4 стр.31</t>
  </si>
  <si>
    <t>Ф.01AC_ACC разд.6 стл.1 стр.32&gt;=Ф.01AC_ACC разд.6 стл.4 стр.32</t>
  </si>
  <si>
    <t>Ф.01AC_ACC разд.6 стл.1 стр.33&gt;=Ф.01AC_ACC разд.6 стл.4 стр.33</t>
  </si>
  <si>
    <t>Ф.01AC_ACC разд.6 стл.1 стр.34&gt;=Ф.01AC_ACC разд.6 стл.4 стр.34</t>
  </si>
  <si>
    <t>Ф.01AC_ACC разд.6 стл.1 стр.35&gt;=Ф.01AC_ACC разд.6 стл.4 стр.35</t>
  </si>
  <si>
    <t>Ф.01AC_ACC разд.6 стл.1 стр.36&gt;=Ф.01AC_ACC разд.6 стл.4 стр.36</t>
  </si>
  <si>
    <t>Ф.01AC_ACC разд.6 стл.1 стр.37&gt;=Ф.01AC_ACC разд.6 стл.4 стр.37</t>
  </si>
  <si>
    <t>Ф.01AC_ACC разд.6 стл.1 стр.38&gt;=Ф.01AC_ACC разд.6 стл.4 стр.38</t>
  </si>
  <si>
    <t>Ф.01AC_ACC разд.6 стл.1 стр.39&gt;=Ф.01AC_ACC разд.6 стл.4 стр.39</t>
  </si>
  <si>
    <t>Ф.01AC_ACC разд.6 стл.1 стр.4&gt;=Ф.01AC_ACC разд.6 стл.4 стр.4</t>
  </si>
  <si>
    <t>Ф.01AC_ACC разд.6 стл.1 стр.40&gt;=Ф.01AC_ACC разд.6 стл.4 стр.40</t>
  </si>
  <si>
    <t>Ф.01AC_ACC разд.6 стл.1 стр.41&gt;=Ф.01AC_ACC разд.6 стл.4 стр.41</t>
  </si>
  <si>
    <t>Ф.01AC_ACC разд.6 стл.1 стр.42&gt;=Ф.01AC_ACC разд.6 стл.4 стр.42</t>
  </si>
  <si>
    <t>Ф.01AC_ACC разд.6 стл.1 стр.5&gt;=Ф.01AC_ACC разд.6 стл.4 стр.5</t>
  </si>
  <si>
    <t>Ф.01AC_ACC разд.6 стл.1 стр.6&gt;=Ф.01AC_ACC разд.6 стл.4 стр.6</t>
  </si>
  <si>
    <t>Ф.01AC_ACC разд.6 стл.1 стр.7&gt;=Ф.01AC_ACC разд.6 стл.4 стр.7</t>
  </si>
  <si>
    <t>Ф.01AC_ACC разд.6 стл.1 стр.8&gt;=Ф.01AC_ACC разд.6 стл.4 стр.8</t>
  </si>
  <si>
    <t>Ф.01AC_ACC разд.6 стл.1 стр.9&gt;=Ф.01AC_ACC разд.6 стл.4 стр.9</t>
  </si>
  <si>
    <t>1259</t>
  </si>
  <si>
    <t>Ф.01AC_ACC разд.6 стл.1 стр.1&gt;=Ф.01AC_ACC разд.6 стл.5 стр.1</t>
  </si>
  <si>
    <t>Раздел 6: графа 1 &gt;= графа 5</t>
  </si>
  <si>
    <t>Ф.01AC_ACC разд.6 стл.1 стр.10&gt;=Ф.01AC_ACC разд.6 стл.5 стр.10</t>
  </si>
  <si>
    <t>Ф.01AC_ACC разд.6 стл.1 стр.11&gt;=Ф.01AC_ACC разд.6 стл.5 стр.11</t>
  </si>
  <si>
    <t>Ф.01AC_ACC разд.6 стл.1 стр.12&gt;=Ф.01AC_ACC разд.6 стл.5 стр.12</t>
  </si>
  <si>
    <t>Ф.01AC_ACC разд.6 стл.1 стр.13&gt;=Ф.01AC_ACC разд.6 стл.5 стр.13</t>
  </si>
  <si>
    <t>Ф.01AC_ACC разд.6 стл.1 стр.14&gt;=Ф.01AC_ACC разд.6 стл.5 стр.14</t>
  </si>
  <si>
    <t>Ф.01AC_ACC разд.6 стл.1 стр.15&gt;=Ф.01AC_ACC разд.6 стл.5 стр.15</t>
  </si>
  <si>
    <t>Ф.01AC_ACC разд.6 стл.1 стр.16&gt;=Ф.01AC_ACC разд.6 стл.5 стр.16</t>
  </si>
  <si>
    <t>Ф.01AC_ACC разд.6 стл.1 стр.17&gt;=Ф.01AC_ACC разд.6 стл.5 стр.17</t>
  </si>
  <si>
    <t>Ф.01AC_ACC разд.6 стл.1 стр.18&gt;=Ф.01AC_ACC разд.6 стл.5 стр.18</t>
  </si>
  <si>
    <t>Ф.01AC_ACC разд.6 стл.1 стр.19&gt;=Ф.01AC_ACC разд.6 стл.5 стр.19</t>
  </si>
  <si>
    <t>Ф.01AC_ACC разд.6 стл.1 стр.2&gt;=Ф.01AC_ACC разд.6 стл.5 стр.2</t>
  </si>
  <si>
    <t>Ф.01AC_ACC разд.6 стл.1 стр.20&gt;=Ф.01AC_ACC разд.6 стл.5 стр.20</t>
  </si>
  <si>
    <t>Ф.01AC_ACC разд.6 стл.1 стр.21&gt;=Ф.01AC_ACC разд.6 стл.5 стр.21</t>
  </si>
  <si>
    <t>Ф.01AC_ACC разд.6 стл.1 стр.22&gt;=Ф.01AC_ACC разд.6 стл.5 стр.22</t>
  </si>
  <si>
    <t>Ф.01AC_ACC разд.6 стл.1 стр.23&gt;=Ф.01AC_ACC разд.6 стл.5 стр.23</t>
  </si>
  <si>
    <t>Ф.01AC_ACC разд.6 стл.1 стр.24&gt;=Ф.01AC_ACC разд.6 стл.5 стр.24</t>
  </si>
  <si>
    <t>Ф.01AC_ACC разд.6 стл.1 стр.25&gt;=Ф.01AC_ACC разд.6 стл.5 стр.25</t>
  </si>
  <si>
    <t>Ф.01AC_ACC разд.6 стл.1 стр.26&gt;=Ф.01AC_ACC разд.6 стл.5 стр.26</t>
  </si>
  <si>
    <t>Ф.01AC_ACC разд.6 стл.1 стр.27&gt;=Ф.01AC_ACC разд.6 стл.5 стр.27</t>
  </si>
  <si>
    <t>Ф.01AC_ACC разд.6 стл.1 стр.28&gt;=Ф.01AC_ACC разд.6 стл.5 стр.28</t>
  </si>
  <si>
    <t>Ф.01AC_ACC разд.6 стл.1 стр.29&gt;=Ф.01AC_ACC разд.6 стл.5 стр.29</t>
  </si>
  <si>
    <t>Ф.01AC_ACC разд.6 стл.1 стр.3&gt;=Ф.01AC_ACC разд.6 стл.5 стр.3</t>
  </si>
  <si>
    <t>Ф.01AC_ACC разд.6 стл.1 стр.30&gt;=Ф.01AC_ACC разд.6 стл.5 стр.30</t>
  </si>
  <si>
    <t>Ф.01AC_ACC разд.6 стл.1 стр.31&gt;=Ф.01AC_ACC разд.6 стл.5 стр.31</t>
  </si>
  <si>
    <t>Ф.01AC_ACC разд.6 стл.1 стр.32&gt;=Ф.01AC_ACC разд.6 стл.5 стр.32</t>
  </si>
  <si>
    <t>Ф.01AC_ACC разд.6 стл.1 стр.33&gt;=Ф.01AC_ACC разд.6 стл.5 стр.33</t>
  </si>
  <si>
    <t>Ф.01AC_ACC разд.6 стл.1 стр.34&gt;=Ф.01AC_ACC разд.6 стл.5 стр.34</t>
  </si>
  <si>
    <t>Ф.01AC_ACC разд.6 стл.1 стр.35&gt;=Ф.01AC_ACC разд.6 стл.5 стр.35</t>
  </si>
  <si>
    <t>Ф.01AC_ACC разд.6 стл.1 стр.36&gt;=Ф.01AC_ACC разд.6 стл.5 стр.36</t>
  </si>
  <si>
    <t>Ф.01AC_ACC разд.6 стл.1 стр.37&gt;=Ф.01AC_ACC разд.6 стл.5 стр.37</t>
  </si>
  <si>
    <t>Ф.01AC_ACC разд.6 стл.1 стр.38&gt;=Ф.01AC_ACC разд.6 стл.5 стр.38</t>
  </si>
  <si>
    <t>Ф.01AC_ACC разд.6 стл.1 стр.39&gt;=Ф.01AC_ACC разд.6 стл.5 стр.39</t>
  </si>
  <si>
    <t>Ф.01AC_ACC разд.6 стл.1 стр.4&gt;=Ф.01AC_ACC разд.6 стл.5 стр.4</t>
  </si>
  <si>
    <t>Ф.01AC_ACC разд.6 стл.1 стр.40&gt;=Ф.01AC_ACC разд.6 стл.5 стр.40</t>
  </si>
  <si>
    <t>Ф.01AC_ACC разд.6 стл.1 стр.41&gt;=Ф.01AC_ACC разд.6 стл.5 стр.41</t>
  </si>
  <si>
    <t>Ф.01AC_ACC разд.6 стл.1 стр.42&gt;=Ф.01AC_ACC разд.6 стл.5 стр.42</t>
  </si>
  <si>
    <t>Ф.01AC_ACC разд.6 стл.1 стр.5&gt;=Ф.01AC_ACC разд.6 стл.5 стр.5</t>
  </si>
  <si>
    <t>Ф.01AC_ACC разд.6 стл.1 стр.6&gt;=Ф.01AC_ACC разд.6 стл.5 стр.6</t>
  </si>
  <si>
    <t>Ф.01AC_ACC разд.6 стл.1 стр.7&gt;=Ф.01AC_ACC разд.6 стл.5 стр.7</t>
  </si>
  <si>
    <t>Ф.01AC_ACC разд.6 стл.1 стр.8&gt;=Ф.01AC_ACC разд.6 стл.5 стр.8</t>
  </si>
  <si>
    <t>Ф.01AC_ACC разд.6 стл.1 стр.9&gt;=Ф.01AC_ACC разд.6 стл.5 стр.9</t>
  </si>
  <si>
    <t>1265</t>
  </si>
  <si>
    <t>Ф.01AC_ACC разд.6 стл.13 стр.1&lt;=Ф.01AC_ACC разд.6 стл.8 стр.1+Ф.01AC_ACC разд.6 сумма стл.10-12 стр.1</t>
  </si>
  <si>
    <t>Раздел 6: графа 13 &lt;= сумма граф 8, 10, 11, 12</t>
  </si>
  <si>
    <t>Ф.01AC_ACC разд.6 стл.13 стр.10&lt;=Ф.01AC_ACC разд.6 стл.8 стр.10+Ф.01AC_ACC разд.6 сумма стл.10-12 стр.10</t>
  </si>
  <si>
    <t>Ф.01AC_ACC разд.6 стл.13 стр.11&lt;=Ф.01AC_ACC разд.6 стл.8 стр.11+Ф.01AC_ACC разд.6 сумма стл.10-12 стр.11</t>
  </si>
  <si>
    <t>Ф.01AC_ACC разд.6 стл.13 стр.12&lt;=Ф.01AC_ACC разд.6 стл.8 стр.12+Ф.01AC_ACC разд.6 сумма стл.10-12 стр.12</t>
  </si>
  <si>
    <t>Ф.01AC_ACC разд.6 стл.13 стр.13&lt;=Ф.01AC_ACC разд.6 стл.8 стр.13+Ф.01AC_ACC разд.6 сумма стл.10-12 стр.13</t>
  </si>
  <si>
    <t>Ф.01AC_ACC разд.6 стл.13 стр.14&lt;=Ф.01AC_ACC разд.6 стл.8 стр.14+Ф.01AC_ACC разд.6 сумма стл.10-12 стр.14</t>
  </si>
  <si>
    <t>Ф.01AC_ACC разд.6 стл.13 стр.15&lt;=Ф.01AC_ACC разд.6 стл.8 стр.15+Ф.01AC_ACC разд.6 сумма стл.10-12 стр.15</t>
  </si>
  <si>
    <t>Ф.01AC_ACC разд.6 стл.13 стр.16&lt;=Ф.01AC_ACC разд.6 стл.8 стр.16+Ф.01AC_ACC разд.6 сумма стл.10-12 стр.16</t>
  </si>
  <si>
    <t>Ф.01AC_ACC разд.6 стл.13 стр.17&lt;=Ф.01AC_ACC разд.6 стл.8 стр.17+Ф.01AC_ACC разд.6 сумма стл.10-12 стр.17</t>
  </si>
  <si>
    <t>Ф.01AC_ACC разд.6 стл.13 стр.18&lt;=Ф.01AC_ACC разд.6 стл.8 стр.18+Ф.01AC_ACC разд.6 сумма стл.10-12 стр.18</t>
  </si>
  <si>
    <t>Ф.01AC_ACC разд.6 стл.13 стр.19&lt;=Ф.01AC_ACC разд.6 стл.8 стр.19+Ф.01AC_ACC разд.6 сумма стл.10-12 стр.19</t>
  </si>
  <si>
    <t>Ф.01AC_ACC разд.6 стл.13 стр.2&lt;=Ф.01AC_ACC разд.6 стл.8 стр.2+Ф.01AC_ACC разд.6 сумма стл.10-12 стр.2</t>
  </si>
  <si>
    <t>Ф.01AC_ACC разд.6 стл.13 стр.20&lt;=Ф.01AC_ACC разд.6 стл.8 стр.20+Ф.01AC_ACC разд.6 сумма стл.10-12 стр.20</t>
  </si>
  <si>
    <t>Ф.01AC_ACC разд.6 стл.13 стр.21&lt;=Ф.01AC_ACC разд.6 стл.8 стр.21+Ф.01AC_ACC разд.6 сумма стл.10-12 стр.21</t>
  </si>
  <si>
    <t>Ф.01AC_ACC разд.6 стл.13 стр.22&lt;=Ф.01AC_ACC разд.6 стл.8 стр.22+Ф.01AC_ACC разд.6 сумма стл.10-12 стр.22</t>
  </si>
  <si>
    <t>Ф.01AC_ACC разд.6 стл.13 стр.23&lt;=Ф.01AC_ACC разд.6 стл.8 стр.23+Ф.01AC_ACC разд.6 сумма стл.10-12 стр.23</t>
  </si>
  <si>
    <t>Ф.01AC_ACC разд.6 стл.13 стр.24&lt;=Ф.01AC_ACC разд.6 стл.8 стр.24+Ф.01AC_ACC разд.6 сумма стл.10-12 стр.24</t>
  </si>
  <si>
    <t>Ф.01AC_ACC разд.6 стл.13 стр.25&lt;=Ф.01AC_ACC разд.6 стл.8 стр.25+Ф.01AC_ACC разд.6 сумма стл.10-12 стр.25</t>
  </si>
  <si>
    <t>Ф.01AC_ACC разд.6 стл.13 стр.26&lt;=Ф.01AC_ACC разд.6 стл.8 стр.26+Ф.01AC_ACC разд.6 сумма стл.10-12 стр.26</t>
  </si>
  <si>
    <t>Ф.01AC_ACC разд.6 стл.13 стр.27&lt;=Ф.01AC_ACC разд.6 стл.8 стр.27+Ф.01AC_ACC разд.6 сумма стл.10-12 стр.27</t>
  </si>
  <si>
    <t>Ф.01AC_ACC разд.6 стл.13 стр.28&lt;=Ф.01AC_ACC разд.6 стл.8 стр.28+Ф.01AC_ACC разд.6 сумма стл.10-12 стр.28</t>
  </si>
  <si>
    <t>Ф.01AC_ACC разд.6 стл.13 стр.29&lt;=Ф.01AC_ACC разд.6 стл.8 стр.29+Ф.01AC_ACC разд.6 сумма стл.10-12 стр.29</t>
  </si>
  <si>
    <t>Ф.01AC_ACC разд.6 стл.13 стр.3&lt;=Ф.01AC_ACC разд.6 стл.8 стр.3+Ф.01AC_ACC разд.6 сумма стл.10-12 стр.3</t>
  </si>
  <si>
    <t>Ф.01AC_ACC разд.6 стл.13 стр.30&lt;=Ф.01AC_ACC разд.6 стл.8 стр.30+Ф.01AC_ACC разд.6 сумма стл.10-12 стр.30</t>
  </si>
  <si>
    <t>Ф.01AC_ACC разд.6 стл.13 стр.31&lt;=Ф.01AC_ACC разд.6 стл.8 стр.31+Ф.01AC_ACC разд.6 сумма стл.10-12 стр.31</t>
  </si>
  <si>
    <t>Ф.01AC_ACC разд.6 стл.13 стр.32&lt;=Ф.01AC_ACC разд.6 стл.8 стр.32+Ф.01AC_ACC разд.6 сумма стл.10-12 стр.32</t>
  </si>
  <si>
    <t>Ф.01AC_ACC разд.6 стл.13 стр.33&lt;=Ф.01AC_ACC разд.6 стл.8 стр.33+Ф.01AC_ACC разд.6 сумма стл.10-12 стр.33</t>
  </si>
  <si>
    <t>Ф.01AC_ACC разд.6 стл.13 стр.34&lt;=Ф.01AC_ACC разд.6 стл.8 стр.34+Ф.01AC_ACC разд.6 сумма стл.10-12 стр.34</t>
  </si>
  <si>
    <t>Ф.01AC_ACC разд.6 стл.13 стр.35&lt;=Ф.01AC_ACC разд.6 стл.8 стр.35+Ф.01AC_ACC разд.6 сумма стл.10-12 стр.35</t>
  </si>
  <si>
    <t>Ф.01AC_ACC разд.6 стл.13 стр.36&lt;=Ф.01AC_ACC разд.6 стл.8 стр.36+Ф.01AC_ACC разд.6 сумма стл.10-12 стр.36</t>
  </si>
  <si>
    <t>Ф.01AC_ACC разд.6 стл.13 стр.37&lt;=Ф.01AC_ACC разд.6 стл.8 стр.37+Ф.01AC_ACC разд.6 сумма стл.10-12 стр.37</t>
  </si>
  <si>
    <t>Ф.01AC_ACC разд.6 стл.13 стр.38&lt;=Ф.01AC_ACC разд.6 стл.8 стр.38+Ф.01AC_ACC разд.6 сумма стл.10-12 стр.38</t>
  </si>
  <si>
    <t>Ф.01AC_ACC разд.6 стл.13 стр.39&lt;=Ф.01AC_ACC разд.6 стл.8 стр.39+Ф.01AC_ACC разд.6 сумма стл.10-12 стр.39</t>
  </si>
  <si>
    <t>Ф.01AC_ACC разд.6 стл.13 стр.4&lt;=Ф.01AC_ACC разд.6 стл.8 стр.4+Ф.01AC_ACC разд.6 сумма стл.10-12 стр.4</t>
  </si>
  <si>
    <t>Ф.01AC_ACC разд.6 стл.13 стр.40&lt;=Ф.01AC_ACC разд.6 стл.8 стр.40+Ф.01AC_ACC разд.6 сумма стл.10-12 стр.40</t>
  </si>
  <si>
    <t>Ф.01AC_ACC разд.6 стл.13 стр.41&lt;=Ф.01AC_ACC разд.6 стл.8 стр.41+Ф.01AC_ACC разд.6 сумма стл.10-12 стр.41</t>
  </si>
  <si>
    <t>Ф.01AC_ACC разд.6 стл.13 стр.42&lt;=Ф.01AC_ACC разд.6 стл.8 стр.42+Ф.01AC_ACC разд.6 сумма стл.10-12 стр.42</t>
  </si>
  <si>
    <t>Ф.01AC_ACC разд.6 стл.13 стр.5&lt;=Ф.01AC_ACC разд.6 стл.8 стр.5+Ф.01AC_ACC разд.6 сумма стл.10-12 стр.5</t>
  </si>
  <si>
    <t>Ф.01AC_ACC разд.6 стл.13 стр.6&lt;=Ф.01AC_ACC разд.6 стл.8 стр.6+Ф.01AC_ACC разд.6 сумма стл.10-12 стр.6</t>
  </si>
  <si>
    <t>Ф.01AC_ACC разд.6 стл.13 стр.7&lt;=Ф.01AC_ACC разд.6 стл.8 стр.7+Ф.01AC_ACC разд.6 сумма стл.10-12 стр.7</t>
  </si>
  <si>
    <t>Ф.01AC_ACC разд.6 стл.13 стр.8&lt;=Ф.01AC_ACC разд.6 стл.8 стр.8+Ф.01AC_ACC разд.6 сумма стл.10-12 стр.8</t>
  </si>
  <si>
    <t>Ф.01AC_ACC разд.6 стл.13 стр.9&lt;=Ф.01AC_ACC разд.6 стл.8 стр.9+Ф.01AC_ACC разд.6 сумма стл.10-12 стр.9</t>
  </si>
  <si>
    <t>1269</t>
  </si>
  <si>
    <t>Ф.01AC_ACC разд.6 стл.2 стр.1&gt;=Ф.01AC_ACC разд.6 сумма стл.6-7 стр.1</t>
  </si>
  <si>
    <t>Раздел 6: графа 2 &gt;= графа 6 + графа 7</t>
  </si>
  <si>
    <t>Ф.01AC_ACC разд.6 стл.2 стр.10&gt;=Ф.01AC_ACC разд.6 сумма стл.6-7 стр.10</t>
  </si>
  <si>
    <t>Ф.01AC_ACC разд.6 стл.2 стр.11&gt;=Ф.01AC_ACC разд.6 сумма стл.6-7 стр.11</t>
  </si>
  <si>
    <t>Ф.01AC_ACC разд.6 стл.2 стр.12&gt;=Ф.01AC_ACC разд.6 сумма стл.6-7 стр.12</t>
  </si>
  <si>
    <t>Ф.01AC_ACC разд.6 стл.2 стр.13&gt;=Ф.01AC_ACC разд.6 сумма стл.6-7 стр.13</t>
  </si>
  <si>
    <t>Ф.01AC_ACC разд.6 стл.2 стр.14&gt;=Ф.01AC_ACC разд.6 сумма стл.6-7 стр.14</t>
  </si>
  <si>
    <t>Ф.01AC_ACC разд.6 стл.2 стр.15&gt;=Ф.01AC_ACC разд.6 сумма стл.6-7 стр.15</t>
  </si>
  <si>
    <t>Ф.01AC_ACC разд.6 стл.2 стр.16&gt;=Ф.01AC_ACC разд.6 сумма стл.6-7 стр.16</t>
  </si>
  <si>
    <t>Ф.01AC_ACC разд.6 стл.2 стр.17&gt;=Ф.01AC_ACC разд.6 сумма стл.6-7 стр.17</t>
  </si>
  <si>
    <t>Ф.01AC_ACC разд.6 стл.2 стр.18&gt;=Ф.01AC_ACC разд.6 сумма стл.6-7 стр.18</t>
  </si>
  <si>
    <t>Ф.01AC_ACC разд.6 стл.2 стр.19&gt;=Ф.01AC_ACC разд.6 сумма стл.6-7 стр.19</t>
  </si>
  <si>
    <t>Ф.01AC_ACC разд.6 стл.2 стр.2&gt;=Ф.01AC_ACC разд.6 сумма стл.6-7 стр.2</t>
  </si>
  <si>
    <t>Ф.01AC_ACC разд.6 стл.2 стр.20&gt;=Ф.01AC_ACC разд.6 сумма стл.6-7 стр.20</t>
  </si>
  <si>
    <t>Ф.01AC_ACC разд.6 стл.2 стр.21&gt;=Ф.01AC_ACC разд.6 сумма стл.6-7 стр.21</t>
  </si>
  <si>
    <t>Ф.01AC_ACC разд.6 стл.2 стр.22&gt;=Ф.01AC_ACC разд.6 сумма стл.6-7 стр.22</t>
  </si>
  <si>
    <t>Ф.01AC_ACC разд.6 стл.2 стр.23&gt;=Ф.01AC_ACC разд.6 сумма стл.6-7 стр.23</t>
  </si>
  <si>
    <t>Ф.01AC_ACC разд.6 стл.2 стр.24&gt;=Ф.01AC_ACC разд.6 сумма стл.6-7 стр.24</t>
  </si>
  <si>
    <t>Ф.01AC_ACC разд.6 стл.2 стр.25&gt;=Ф.01AC_ACC разд.6 сумма стл.6-7 стр.25</t>
  </si>
  <si>
    <t>Ф.01AC_ACC разд.6 стл.2 стр.26&gt;=Ф.01AC_ACC разд.6 сумма стл.6-7 стр.26</t>
  </si>
  <si>
    <t>Ф.01AC_ACC разд.6 стл.2 стр.27&gt;=Ф.01AC_ACC разд.6 сумма стл.6-7 стр.27</t>
  </si>
  <si>
    <t>Ф.01AC_ACC разд.6 стл.2 стр.28&gt;=Ф.01AC_ACC разд.6 сумма стл.6-7 стр.28</t>
  </si>
  <si>
    <t>Ф.01AC_ACC разд.6 стл.2 стр.29&gt;=Ф.01AC_ACC разд.6 сумма стл.6-7 стр.29</t>
  </si>
  <si>
    <t>Ф.01AC_ACC разд.6 стл.2 стр.3&gt;=Ф.01AC_ACC разд.6 сумма стл.6-7 стр.3</t>
  </si>
  <si>
    <t>Ф.01AC_ACC разд.6 стл.2 стр.30&gt;=Ф.01AC_ACC разд.6 сумма стл.6-7 стр.30</t>
  </si>
  <si>
    <t>Ф.01AC_ACC разд.6 стл.2 стр.31&gt;=Ф.01AC_ACC разд.6 сумма стл.6-7 стр.31</t>
  </si>
  <si>
    <t>Ф.01AC_ACC разд.6 стл.2 стр.32&gt;=Ф.01AC_ACC разд.6 сумма стл.6-7 стр.32</t>
  </si>
  <si>
    <t>Ф.01AC_ACC разд.6 стл.2 стр.33&gt;=Ф.01AC_ACC разд.6 сумма стл.6-7 стр.33</t>
  </si>
  <si>
    <t>Ф.01AC_ACC разд.6 стл.2 стр.34&gt;=Ф.01AC_ACC разд.6 сумма стл.6-7 стр.34</t>
  </si>
  <si>
    <t>Ф.01AC_ACC разд.6 стл.2 стр.35&gt;=Ф.01AC_ACC разд.6 сумма стл.6-7 стр.35</t>
  </si>
  <si>
    <t>Ф.01AC_ACC разд.6 стл.2 стр.36&gt;=Ф.01AC_ACC разд.6 сумма стл.6-7 стр.36</t>
  </si>
  <si>
    <t>Ф.01AC_ACC разд.6 стл.2 стр.37&gt;=Ф.01AC_ACC разд.6 сумма стл.6-7 стр.37</t>
  </si>
  <si>
    <t>Ф.01AC_ACC разд.6 стл.2 стр.38&gt;=Ф.01AC_ACC разд.6 сумма стл.6-7 стр.38</t>
  </si>
  <si>
    <t>Ф.01AC_ACC разд.6 стл.2 стр.39&gt;=Ф.01AC_ACC разд.6 сумма стл.6-7 стр.39</t>
  </si>
  <si>
    <t>Ф.01AC_ACC разд.6 стл.2 стр.4&gt;=Ф.01AC_ACC разд.6 сумма стл.6-7 стр.4</t>
  </si>
  <si>
    <t>Ф.01AC_ACC разд.6 стл.2 стр.40&gt;=Ф.01AC_ACC разд.6 сумма стл.6-7 стр.40</t>
  </si>
  <si>
    <t>Ф.01AC_ACC разд.6 стл.2 стр.41&gt;=Ф.01AC_ACC разд.6 сумма стл.6-7 стр.41</t>
  </si>
  <si>
    <t>Ф.01AC_ACC разд.6 стл.2 стр.42&gt;=Ф.01AC_ACC разд.6 сумма стл.6-7 стр.42</t>
  </si>
  <si>
    <t>Ф.01AC_ACC разд.6 стл.2 стр.5&gt;=Ф.01AC_ACC разд.6 сумма стл.6-7 стр.5</t>
  </si>
  <si>
    <t>Ф.01AC_ACC разд.6 стл.2 стр.6&gt;=Ф.01AC_ACC разд.6 сумма стл.6-7 стр.6</t>
  </si>
  <si>
    <t>Ф.01AC_ACC разд.6 стл.2 стр.7&gt;=Ф.01AC_ACC разд.6 сумма стл.6-7 стр.7</t>
  </si>
  <si>
    <t>Ф.01AC_ACC разд.6 стл.2 стр.8&gt;=Ф.01AC_ACC разд.6 сумма стл.6-7 стр.8</t>
  </si>
  <si>
    <t>Ф.01AC_ACC разд.6 стл.2 стр.9&gt;=Ф.01AC_ACC разд.6 сумма стл.6-7 стр.9</t>
  </si>
  <si>
    <t>1274</t>
  </si>
  <si>
    <t>Ф.01AC_ACC разд.6 стл.2 стр.1&gt;=Ф.01AC_ACC разд.6 стл.8 стр.1+Ф.01AC_ACC разд.6 сумма стл.10-12 стр.1</t>
  </si>
  <si>
    <t>Раздел 6: графа 2 &gt;= сумма граф 8, 10, 11, 12</t>
  </si>
  <si>
    <t>Ф.01AC_ACC разд.6 стл.2 стр.10&gt;=Ф.01AC_ACC разд.6 стл.8 стр.10+Ф.01AC_ACC разд.6 сумма стл.10-12 стр.10</t>
  </si>
  <si>
    <t>Ф.01AC_ACC разд.6 стл.2 стр.11&gt;=Ф.01AC_ACC разд.6 стл.8 стр.11+Ф.01AC_ACC разд.6 сумма стл.10-12 стр.11</t>
  </si>
  <si>
    <t>Ф.01AC_ACC разд.6 стл.2 стр.12&gt;=Ф.01AC_ACC разд.6 стл.8 стр.12+Ф.01AC_ACC разд.6 сумма стл.10-12 стр.12</t>
  </si>
  <si>
    <t>Ф.01AC_ACC разд.6 стл.2 стр.13&gt;=Ф.01AC_ACC разд.6 стл.8 стр.13+Ф.01AC_ACC разд.6 сумма стл.10-12 стр.13</t>
  </si>
  <si>
    <t>Ф.01AC_ACC разд.6 стл.2 стр.14&gt;=Ф.01AC_ACC разд.6 стл.8 стр.14+Ф.01AC_ACC разд.6 сумма стл.10-12 стр.14</t>
  </si>
  <si>
    <t>Ф.01AC_ACC разд.6 стл.2 стр.15&gt;=Ф.01AC_ACC разд.6 стл.8 стр.15+Ф.01AC_ACC разд.6 сумма стл.10-12 стр.15</t>
  </si>
  <si>
    <t>Ф.01AC_ACC разд.6 стл.2 стр.16&gt;=Ф.01AC_ACC разд.6 стл.8 стр.16+Ф.01AC_ACC разд.6 сумма стл.10-12 стр.16</t>
  </si>
  <si>
    <t>Ф.01AC_ACC разд.6 стл.2 стр.17&gt;=Ф.01AC_ACC разд.6 стл.8 стр.17+Ф.01AC_ACC разд.6 сумма стл.10-12 стр.17</t>
  </si>
  <si>
    <t>Ф.01AC_ACC разд.6 стл.2 стр.18&gt;=Ф.01AC_ACC разд.6 стл.8 стр.18+Ф.01AC_ACC разд.6 сумма стл.10-12 стр.18</t>
  </si>
  <si>
    <t>Ф.01AC_ACC разд.6 стл.2 стр.19&gt;=Ф.01AC_ACC разд.6 стл.8 стр.19+Ф.01AC_ACC разд.6 сумма стл.10-12 стр.19</t>
  </si>
  <si>
    <t>Ф.01AC_ACC разд.6 стл.2 стр.2&gt;=Ф.01AC_ACC разд.6 стл.8 стр.2+Ф.01AC_ACC разд.6 сумма стл.10-12 стр.2</t>
  </si>
  <si>
    <t>Ф.01AC_ACC разд.6 стл.2 стр.20&gt;=Ф.01AC_ACC разд.6 стл.8 стр.20+Ф.01AC_ACC разд.6 сумма стл.10-12 стр.20</t>
  </si>
  <si>
    <t>Ф.01AC_ACC разд.6 стл.2 стр.21&gt;=Ф.01AC_ACC разд.6 стл.8 стр.21+Ф.01AC_ACC разд.6 сумма стл.10-12 стр.21</t>
  </si>
  <si>
    <t>Ф.01AC_ACC разд.6 стл.2 стр.22&gt;=Ф.01AC_ACC разд.6 стл.8 стр.22+Ф.01AC_ACC разд.6 сумма стл.10-12 стр.22</t>
  </si>
  <si>
    <t>Ф.01AC_ACC разд.6 стл.2 стр.23&gt;=Ф.01AC_ACC разд.6 стл.8 стр.23+Ф.01AC_ACC разд.6 сумма стл.10-12 стр.23</t>
  </si>
  <si>
    <t>Ф.01AC_ACC разд.6 стл.2 стр.24&gt;=Ф.01AC_ACC разд.6 стл.8 стр.24+Ф.01AC_ACC разд.6 сумма стл.10-12 стр.24</t>
  </si>
  <si>
    <t>Ф.01AC_ACC разд.6 стл.2 стр.25&gt;=Ф.01AC_ACC разд.6 стл.8 стр.25+Ф.01AC_ACC разд.6 сумма стл.10-12 стр.25</t>
  </si>
  <si>
    <t>Ф.01AC_ACC разд.6 стл.2 стр.26&gt;=Ф.01AC_ACC разд.6 стл.8 стр.26+Ф.01AC_ACC разд.6 сумма стл.10-12 стр.26</t>
  </si>
  <si>
    <t>Ф.01AC_ACC разд.6 стл.2 стр.27&gt;=Ф.01AC_ACC разд.6 стл.8 стр.27+Ф.01AC_ACC разд.6 сумма стл.10-12 стр.27</t>
  </si>
  <si>
    <t>Ф.01AC_ACC разд.6 стл.2 стр.28&gt;=Ф.01AC_ACC разд.6 стл.8 стр.28+Ф.01AC_ACC разд.6 сумма стл.10-12 стр.28</t>
  </si>
  <si>
    <t>Ф.01AC_ACC разд.6 стл.2 стр.29&gt;=Ф.01AC_ACC разд.6 стл.8 стр.29+Ф.01AC_ACC разд.6 сумма стл.10-12 стр.29</t>
  </si>
  <si>
    <t>Ф.01AC_ACC разд.6 стл.2 стр.3&gt;=Ф.01AC_ACC разд.6 стл.8 стр.3+Ф.01AC_ACC разд.6 сумма стл.10-12 стр.3</t>
  </si>
  <si>
    <t>Ф.01AC_ACC разд.6 стл.2 стр.30&gt;=Ф.01AC_ACC разд.6 стл.8 стр.30+Ф.01AC_ACC разд.6 сумма стл.10-12 стр.30</t>
  </si>
  <si>
    <t>Ф.01AC_ACC разд.6 стл.2 стр.31&gt;=Ф.01AC_ACC разд.6 стл.8 стр.31+Ф.01AC_ACC разд.6 сумма стл.10-12 стр.31</t>
  </si>
  <si>
    <t>Ф.01AC_ACC разд.6 стл.2 стр.32&gt;=Ф.01AC_ACC разд.6 стл.8 стр.32+Ф.01AC_ACC разд.6 сумма стл.10-12 стр.32</t>
  </si>
  <si>
    <t>Ф.01AC_ACC разд.6 стл.2 стр.33&gt;=Ф.01AC_ACC разд.6 стл.8 стр.33+Ф.01AC_ACC разд.6 сумма стл.10-12 стр.33</t>
  </si>
  <si>
    <t>Ф.01AC_ACC разд.6 стл.2 стр.34&gt;=Ф.01AC_ACC разд.6 стл.8 стр.34+Ф.01AC_ACC разд.6 сумма стл.10-12 стр.34</t>
  </si>
  <si>
    <t>Ф.01AC_ACC разд.6 стл.2 стр.35&gt;=Ф.01AC_ACC разд.6 стл.8 стр.35+Ф.01AC_ACC разд.6 сумма стл.10-12 стр.35</t>
  </si>
  <si>
    <t>Ф.01AC_ACC разд.6 стл.2 стр.36&gt;=Ф.01AC_ACC разд.6 стл.8 стр.36+Ф.01AC_ACC разд.6 сумма стл.10-12 стр.36</t>
  </si>
  <si>
    <t>Ф.01AC_ACC разд.6 стл.2 стр.37&gt;=Ф.01AC_ACC разд.6 стл.8 стр.37+Ф.01AC_ACC разд.6 сумма стл.10-12 стр.37</t>
  </si>
  <si>
    <t>Ф.01AC_ACC разд.6 стл.2 стр.38&gt;=Ф.01AC_ACC разд.6 стл.8 стр.38+Ф.01AC_ACC разд.6 сумма стл.10-12 стр.38</t>
  </si>
  <si>
    <t>Ф.01AC_ACC разд.6 стл.2 стр.39&gt;=Ф.01AC_ACC разд.6 стл.8 стр.39+Ф.01AC_ACC разд.6 сумма стл.10-12 стр.39</t>
  </si>
  <si>
    <t>Ф.01AC_ACC разд.6 стл.2 стр.4&gt;=Ф.01AC_ACC разд.6 стл.8 стр.4+Ф.01AC_ACC разд.6 сумма стл.10-12 стр.4</t>
  </si>
  <si>
    <t>Ф.01AC_ACC разд.6 стл.2 стр.40&gt;=Ф.01AC_ACC разд.6 стл.8 стр.40+Ф.01AC_ACC разд.6 сумма стл.10-12 стр.40</t>
  </si>
  <si>
    <t>Ф.01AC_ACC разд.6 стл.2 стр.41&gt;=Ф.01AC_ACC разд.6 стл.8 стр.41+Ф.01AC_ACC разд.6 сумма стл.10-12 стр.41</t>
  </si>
  <si>
    <t>Ф.01AC_ACC разд.6 стл.2 стр.42&gt;=Ф.01AC_ACC разд.6 стл.8 стр.42+Ф.01AC_ACC разд.6 сумма стл.10-12 стр.42</t>
  </si>
  <si>
    <t>Ф.01AC_ACC разд.6 стл.2 стр.5&gt;=Ф.01AC_ACC разд.6 стл.8 стр.5+Ф.01AC_ACC разд.6 сумма стл.10-12 стр.5</t>
  </si>
  <si>
    <t>Ф.01AC_ACC разд.6 стл.2 стр.6&gt;=Ф.01AC_ACC разд.6 стл.8 стр.6+Ф.01AC_ACC разд.6 сумма стл.10-12 стр.6</t>
  </si>
  <si>
    <t>Ф.01AC_ACC разд.6 стл.2 стр.7&gt;=Ф.01AC_ACC разд.6 стл.8 стр.7+Ф.01AC_ACC разд.6 сумма стл.10-12 стр.7</t>
  </si>
  <si>
    <t>Ф.01AC_ACC разд.6 стл.2 стр.8&gt;=Ф.01AC_ACC разд.6 стл.8 стр.8+Ф.01AC_ACC разд.6 сумма стл.10-12 стр.8</t>
  </si>
  <si>
    <t>Ф.01AC_ACC разд.6 стл.2 стр.9&gt;=Ф.01AC_ACC разд.6 стл.8 стр.9+Ф.01AC_ACC разд.6 сумма стл.10-12 стр.9</t>
  </si>
  <si>
    <t>1284</t>
  </si>
  <si>
    <t>(Ф.01AC_ACC разд.6 стл.8 стр.1&gt;0 AND Ф.01AC_ACC разд.6 стл.9 стр.1&gt;0) OR (Ф.01AC_ACC разд.6 стл.8 стр.1=0 AND Ф.01AC_ACC разд.6 стл.9 стр.1=0)</t>
  </si>
  <si>
    <t>Раздел 6: Если есть оштрафованные, должна быть сумма штрафа и наоборот</t>
  </si>
  <si>
    <t>(Ф.01AC_ACC разд.6 стл.8 стр.10&gt;0 AND Ф.01AC_ACC разд.6 стл.9 стр.10&gt;0) OR (Ф.01AC_ACC разд.6 стл.8 стр.10=0 AND Ф.01AC_ACC разд.6 стл.9 стр.10=0)</t>
  </si>
  <si>
    <t>(Ф.01AC_ACC разд.6 стл.8 стр.11&gt;0 AND Ф.01AC_ACC разд.6 стл.9 стр.11&gt;0) OR (Ф.01AC_ACC разд.6 стл.8 стр.11=0 AND Ф.01AC_ACC разд.6 стл.9 стр.11=0)</t>
  </si>
  <si>
    <t>(Ф.01AC_ACC разд.6 стл.8 стр.12&gt;0 AND Ф.01AC_ACC разд.6 стл.9 стр.12&gt;0) OR (Ф.01AC_ACC разд.6 стл.8 стр.12=0 AND Ф.01AC_ACC разд.6 стл.9 стр.12=0)</t>
  </si>
  <si>
    <t>(Ф.01AC_ACC разд.6 стл.8 стр.13&gt;0 AND Ф.01AC_ACC разд.6 стл.9 стр.13&gt;0) OR (Ф.01AC_ACC разд.6 стл.8 стр.13=0 AND Ф.01AC_ACC разд.6 стл.9 стр.13=0)</t>
  </si>
  <si>
    <t>(Ф.01AC_ACC разд.6 стл.8 стр.14&gt;0 AND Ф.01AC_ACC разд.6 стл.9 стр.14&gt;0) OR (Ф.01AC_ACC разд.6 стл.8 стр.14=0 AND Ф.01AC_ACC разд.6 стл.9 стр.14=0)</t>
  </si>
  <si>
    <t>(Ф.01AC_ACC разд.6 стл.8 стр.15&gt;0 AND Ф.01AC_ACC разд.6 стл.9 стр.15&gt;0) OR (Ф.01AC_ACC разд.6 стл.8 стр.15=0 AND Ф.01AC_ACC разд.6 стл.9 стр.15=0)</t>
  </si>
  <si>
    <t>(Ф.01AC_ACC разд.6 стл.8 стр.16&gt;0 AND Ф.01AC_ACC разд.6 стл.9 стр.16&gt;0) OR (Ф.01AC_ACC разд.6 стл.8 стр.16=0 AND Ф.01AC_ACC разд.6 стл.9 стр.16=0)</t>
  </si>
  <si>
    <t>(Ф.01AC_ACC разд.6 стл.8 стр.17&gt;0 AND Ф.01AC_ACC разд.6 стл.9 стр.17&gt;0) OR (Ф.01AC_ACC разд.6 стл.8 стр.17=0 AND Ф.01AC_ACC разд.6 стл.9 стр.17=0)</t>
  </si>
  <si>
    <t>(Ф.01AC_ACC разд.6 стл.8 стр.18&gt;0 AND Ф.01AC_ACC разд.6 стл.9 стр.18&gt;0) OR (Ф.01AC_ACC разд.6 стл.8 стр.18=0 AND Ф.01AC_ACC разд.6 стл.9 стр.18=0)</t>
  </si>
  <si>
    <t>(Ф.01AC_ACC разд.6 стл.8 стр.19&gt;0 AND Ф.01AC_ACC разд.6 стл.9 стр.19&gt;0) OR (Ф.01AC_ACC разд.6 стл.8 стр.19=0 AND Ф.01AC_ACC разд.6 стл.9 стр.19=0)</t>
  </si>
  <si>
    <t>(Ф.01AC_ACC разд.6 стл.8 стр.2&gt;0 AND Ф.01AC_ACC разд.6 стл.9 стр.2&gt;0) OR (Ф.01AC_ACC разд.6 стл.8 стр.2=0 AND Ф.01AC_ACC разд.6 стл.9 стр.2=0)</t>
  </si>
  <si>
    <t>(Ф.01AC_ACC разд.6 стл.8 стр.20&gt;0 AND Ф.01AC_ACC разд.6 стл.9 стр.20&gt;0) OR (Ф.01AC_ACC разд.6 стл.8 стр.20=0 AND Ф.01AC_ACC разд.6 стл.9 стр.20=0)</t>
  </si>
  <si>
    <t>(Ф.01AC_ACC разд.6 стл.8 стр.21&gt;0 AND Ф.01AC_ACC разд.6 стл.9 стр.21&gt;0) OR (Ф.01AC_ACC разд.6 стл.8 стр.21=0 AND Ф.01AC_ACC разд.6 стл.9 стр.21=0)</t>
  </si>
  <si>
    <t>(Ф.01AC_ACC разд.6 стл.8 стр.22&gt;0 AND Ф.01AC_ACC разд.6 стл.9 стр.22&gt;0) OR (Ф.01AC_ACC разд.6 стл.8 стр.22=0 AND Ф.01AC_ACC разд.6 стл.9 стр.22=0)</t>
  </si>
  <si>
    <t>(Ф.01AC_ACC разд.6 стл.8 стр.23&gt;0 AND Ф.01AC_ACC разд.6 стл.9 стр.23&gt;0) OR (Ф.01AC_ACC разд.6 стл.8 стр.23=0 AND Ф.01AC_ACC разд.6 стл.9 стр.23=0)</t>
  </si>
  <si>
    <t>(Ф.01AC_ACC разд.6 стл.8 стр.24&gt;0 AND Ф.01AC_ACC разд.6 стл.9 стр.24&gt;0) OR (Ф.01AC_ACC разд.6 стл.8 стр.24=0 AND Ф.01AC_ACC разд.6 стл.9 стр.24=0)</t>
  </si>
  <si>
    <t>(Ф.01AC_ACC разд.6 стл.8 стр.25&gt;0 AND Ф.01AC_ACC разд.6 стл.9 стр.25&gt;0) OR (Ф.01AC_ACC разд.6 стл.8 стр.25=0 AND Ф.01AC_ACC разд.6 стл.9 стр.25=0)</t>
  </si>
  <si>
    <t>(Ф.01AC_ACC разд.6 стл.8 стр.26&gt;0 AND Ф.01AC_ACC разд.6 стл.9 стр.26&gt;0) OR (Ф.01AC_ACC разд.6 стл.8 стр.26=0 AND Ф.01AC_ACC разд.6 стл.9 стр.26=0)</t>
  </si>
  <si>
    <t>(Ф.01AC_ACC разд.6 стл.8 стр.27&gt;0 AND Ф.01AC_ACC разд.6 стл.9 стр.27&gt;0) OR (Ф.01AC_ACC разд.6 стл.8 стр.27=0 AND Ф.01AC_ACC разд.6 стл.9 стр.27=0)</t>
  </si>
  <si>
    <t>(Ф.01AC_ACC разд.6 стл.8 стр.28&gt;0 AND Ф.01AC_ACC разд.6 стл.9 стр.28&gt;0) OR (Ф.01AC_ACC разд.6 стл.8 стр.28=0 AND Ф.01AC_ACC разд.6 стл.9 стр.28=0)</t>
  </si>
  <si>
    <t>(Ф.01AC_ACC разд.6 стл.8 стр.29&gt;0 AND Ф.01AC_ACC разд.6 стл.9 стр.29&gt;0) OR (Ф.01AC_ACC разд.6 стл.8 стр.29=0 AND Ф.01AC_ACC разд.6 стл.9 стр.29=0)</t>
  </si>
  <si>
    <t>(Ф.01AC_ACC разд.6 стл.8 стр.3&gt;0 AND Ф.01AC_ACC разд.6 стл.9 стр.3&gt;0) OR (Ф.01AC_ACC разд.6 стл.8 стр.3=0 AND Ф.01AC_ACC разд.6 стл.9 стр.3=0)</t>
  </si>
  <si>
    <t>(Ф.01AC_ACC разд.6 стл.8 стр.30&gt;0 AND Ф.01AC_ACC разд.6 стл.9 стр.30&gt;0) OR (Ф.01AC_ACC разд.6 стл.8 стр.30=0 AND Ф.01AC_ACC разд.6 стл.9 стр.30=0)</t>
  </si>
  <si>
    <t>(Ф.01AC_ACC разд.6 стл.8 стр.31&gt;0 AND Ф.01AC_ACC разд.6 стл.9 стр.31&gt;0) OR (Ф.01AC_ACC разд.6 стл.8 стр.31=0 AND Ф.01AC_ACC разд.6 стл.9 стр.31=0)</t>
  </si>
  <si>
    <t>(Ф.01AC_ACC разд.6 стл.8 стр.32&gt;0 AND Ф.01AC_ACC разд.6 стл.9 стр.32&gt;0) OR (Ф.01AC_ACC разд.6 стл.8 стр.32=0 AND Ф.01AC_ACC разд.6 стл.9 стр.32=0)</t>
  </si>
  <si>
    <t>(Ф.01AC_ACC разд.6 стл.8 стр.33&gt;0 AND Ф.01AC_ACC разд.6 стл.9 стр.33&gt;0) OR (Ф.01AC_ACC разд.6 стл.8 стр.33=0 AND Ф.01AC_ACC разд.6 стл.9 стр.33=0)</t>
  </si>
  <si>
    <t>(Ф.01AC_ACC разд.6 стл.8 стр.34&gt;0 AND Ф.01AC_ACC разд.6 стл.9 стр.34&gt;0) OR (Ф.01AC_ACC разд.6 стл.8 стр.34=0 AND Ф.01AC_ACC разд.6 стл.9 стр.34=0)</t>
  </si>
  <si>
    <t>(Ф.01AC_ACC разд.6 стл.8 стр.35&gt;0 AND Ф.01AC_ACC разд.6 стл.9 стр.35&gt;0) OR (Ф.01AC_ACC разд.6 стл.8 стр.35=0 AND Ф.01AC_ACC разд.6 стл.9 стр.35=0)</t>
  </si>
  <si>
    <t>(Ф.01AC_ACC разд.6 стл.8 стр.36&gt;0 AND Ф.01AC_ACC разд.6 стл.9 стр.36&gt;0) OR (Ф.01AC_ACC разд.6 стл.8 стр.36=0 AND Ф.01AC_ACC разд.6 стл.9 стр.36=0)</t>
  </si>
  <si>
    <t>(Ф.01AC_ACC разд.6 стл.8 стр.37&gt;0 AND Ф.01AC_ACC разд.6 стл.9 стр.37&gt;0) OR (Ф.01AC_ACC разд.6 стл.8 стр.37=0 AND Ф.01AC_ACC разд.6 стл.9 стр.37=0)</t>
  </si>
  <si>
    <t>(Ф.01AC_ACC разд.6 стл.8 стр.38&gt;0 AND Ф.01AC_ACC разд.6 стл.9 стр.38&gt;0) OR (Ф.01AC_ACC разд.6 стл.8 стр.38=0 AND Ф.01AC_ACC разд.6 стл.9 стр.38=0)</t>
  </si>
  <si>
    <t>(Ф.01AC_ACC разд.6 стл.8 стр.39&gt;0 AND Ф.01AC_ACC разд.6 стл.9 стр.39&gt;0) OR (Ф.01AC_ACC разд.6 стл.8 стр.39=0 AND Ф.01AC_ACC разд.6 стл.9 стр.39=0)</t>
  </si>
  <si>
    <t>(Ф.01AC_ACC разд.6 стл.8 стр.4&gt;0 AND Ф.01AC_ACC разд.6 стл.9 стр.4&gt;0) OR (Ф.01AC_ACC разд.6 стл.8 стр.4=0 AND Ф.01AC_ACC разд.6 стл.9 стр.4=0)</t>
  </si>
  <si>
    <t>(Ф.01AC_ACC разд.6 стл.8 стр.40&gt;0 AND Ф.01AC_ACC разд.6 стл.9 стр.40&gt;0) OR (Ф.01AC_ACC разд.6 стл.8 стр.40=0 AND Ф.01AC_ACC разд.6 стл.9 стр.40=0)</t>
  </si>
  <si>
    <t>(Ф.01AC_ACC разд.6 стл.8 стр.41&gt;0 AND Ф.01AC_ACC разд.6 стл.9 стр.41&gt;0) OR (Ф.01AC_ACC разд.6 стл.8 стр.41=0 AND Ф.01AC_ACC разд.6 стл.9 стр.41=0)</t>
  </si>
  <si>
    <t>(Ф.01AC_ACC разд.6 стл.8 стр.42&gt;0 AND Ф.01AC_ACC разд.6 стл.9 стр.42&gt;0) OR (Ф.01AC_ACC разд.6 стл.8 стр.42=0 AND Ф.01AC_ACC разд.6 стл.9 стр.42=0)</t>
  </si>
  <si>
    <t>(Ф.01AC_ACC разд.6 стл.8 стр.5&gt;0 AND Ф.01AC_ACC разд.6 стл.9 стр.5&gt;0) OR (Ф.01AC_ACC разд.6 стл.8 стр.5=0 AND Ф.01AC_ACC разд.6 стл.9 стр.5=0)</t>
  </si>
  <si>
    <t>(Ф.01AC_ACC разд.6 стл.8 стр.6&gt;0 AND Ф.01AC_ACC разд.6 стл.9 стр.6&gt;0) OR (Ф.01AC_ACC разд.6 стл.8 стр.6=0 AND Ф.01AC_ACC разд.6 стл.9 стр.6=0)</t>
  </si>
  <si>
    <t>(Ф.01AC_ACC разд.6 стл.8 стр.7&gt;0 AND Ф.01AC_ACC разд.6 стл.9 стр.7&gt;0) OR (Ф.01AC_ACC разд.6 стл.8 стр.7=0 AND Ф.01AC_ACC разд.6 стл.9 стр.7=0)</t>
  </si>
  <si>
    <t>(Ф.01AC_ACC разд.6 стл.8 стр.8&gt;0 AND Ф.01AC_ACC разд.6 стл.9 стр.8&gt;0) OR (Ф.01AC_ACC разд.6 стл.8 стр.8=0 AND Ф.01AC_ACC разд.6 стл.9 стр.8=0)</t>
  </si>
  <si>
    <t>(Ф.01AC_ACC разд.6 стл.8 стр.9&gt;0 AND Ф.01AC_ACC разд.6 стл.9 стр.9&gt;0) OR (Ф.01AC_ACC разд.6 стл.8 стр.9=0 AND Ф.01AC_ACC разд.6 стл.9 стр.9=0)</t>
  </si>
  <si>
    <t>1288</t>
  </si>
  <si>
    <t>Ф.01AC_ACC разд.6 стл.9 стр.1&gt;=Ф.01AC_ACC разд.6 стл.8 стр.1*500</t>
  </si>
  <si>
    <t>Раздел 6: Средняя сумма штрафа на одно лицо не может быть меньше 500 рублей</t>
  </si>
  <si>
    <t>Ф.01AC_ACC разд.6 стл.9 стр.10&gt;=Ф.01AC_ACC разд.6 стл.8 стр.10*500</t>
  </si>
  <si>
    <t>Ф.01AC_ACC разд.6 стл.9 стр.11&gt;=Ф.01AC_ACC разд.6 стл.8 стр.11*500</t>
  </si>
  <si>
    <t>Ф.01AC_ACC разд.6 стл.9 стр.12&gt;=Ф.01AC_ACC разд.6 стл.8 стр.12*500</t>
  </si>
  <si>
    <t>Ф.01AC_ACC разд.6 стл.9 стр.13&gt;=Ф.01AC_ACC разд.6 стл.8 стр.13*500</t>
  </si>
  <si>
    <t>Ф.01AC_ACC разд.6 стл.9 стр.14&gt;=Ф.01AC_ACC разд.6 стл.8 стр.14*500</t>
  </si>
  <si>
    <t>Ф.01AC_ACC разд.6 стл.9 стр.15&gt;=Ф.01AC_ACC разд.6 стл.8 стр.15*500</t>
  </si>
  <si>
    <t>Ф.01AC_ACC разд.6 стл.9 стр.16&gt;=Ф.01AC_ACC разд.6 стл.8 стр.16*500</t>
  </si>
  <si>
    <t>Ф.01AC_ACC разд.6 стл.9 стр.17&gt;=Ф.01AC_ACC разд.6 стл.8 стр.17*500</t>
  </si>
  <si>
    <t>Ф.01AC_ACC разд.6 стл.9 стр.18&gt;=Ф.01AC_ACC разд.6 стл.8 стр.18*500</t>
  </si>
  <si>
    <t>Ф.01AC_ACC разд.6 стл.9 стр.19&gt;=Ф.01AC_ACC разд.6 стл.8 стр.19*500</t>
  </si>
  <si>
    <t>Ф.01AC_ACC разд.6 стл.9 стр.2&gt;=Ф.01AC_ACC разд.6 стл.8 стр.2*500</t>
  </si>
  <si>
    <t>Ф.01AC_ACC разд.6 стл.9 стр.20&gt;=Ф.01AC_ACC разд.6 стл.8 стр.20*500</t>
  </si>
  <si>
    <t>Ф.01AC_ACC разд.6 стл.9 стр.21&gt;=Ф.01AC_ACC разд.6 стл.8 стр.21*500</t>
  </si>
  <si>
    <t>Ф.01AC_ACC разд.6 стл.9 стр.22&gt;=Ф.01AC_ACC разд.6 стл.8 стр.22*500</t>
  </si>
  <si>
    <t>Ф.01AC_ACC разд.6 стл.9 стр.23&gt;=Ф.01AC_ACC разд.6 стл.8 стр.23*500</t>
  </si>
  <si>
    <t>Ф.01AC_ACC разд.6 стл.9 стр.24&gt;=Ф.01AC_ACC разд.6 стл.8 стр.24*500</t>
  </si>
  <si>
    <t>Ф.01AC_ACC разд.6 стл.9 стр.25&gt;=Ф.01AC_ACC разд.6 стл.8 стр.25*500</t>
  </si>
  <si>
    <t>Ф.01AC_ACC разд.6 стл.9 стр.26&gt;=Ф.01AC_ACC разд.6 стл.8 стр.26*500</t>
  </si>
  <si>
    <t>Ф.01AC_ACC разд.6 стл.9 стр.27&gt;=Ф.01AC_ACC разд.6 стл.8 стр.27*500</t>
  </si>
  <si>
    <t>Ф.01AC_ACC разд.6 стл.9 стр.28&gt;=Ф.01AC_ACC разд.6 стл.8 стр.28*500</t>
  </si>
  <si>
    <t>Ф.01AC_ACC разд.6 стл.9 стр.29&gt;=Ф.01AC_ACC разд.6 стл.8 стр.29*500</t>
  </si>
  <si>
    <t>Ф.01AC_ACC разд.6 стл.9 стр.3&gt;=Ф.01AC_ACC разд.6 стл.8 стр.3*500</t>
  </si>
  <si>
    <t>Ф.01AC_ACC разд.6 стл.9 стр.30&gt;=Ф.01AC_ACC разд.6 стл.8 стр.30*500</t>
  </si>
  <si>
    <t>Ф.01AC_ACC разд.6 стл.9 стр.31&gt;=Ф.01AC_ACC разд.6 стл.8 стр.31*500</t>
  </si>
  <si>
    <t>Ф.01AC_ACC разд.6 стл.9 стр.32&gt;=Ф.01AC_ACC разд.6 стл.8 стр.32*500</t>
  </si>
  <si>
    <t>Ф.01AC_ACC разд.6 стл.9 стр.33&gt;=Ф.01AC_ACC разд.6 стл.8 стр.33*500</t>
  </si>
  <si>
    <t>Ф.01AC_ACC разд.6 стл.9 стр.34&gt;=Ф.01AC_ACC разд.6 стл.8 стр.34*500</t>
  </si>
  <si>
    <t>Ф.01AC_ACC разд.6 стл.9 стр.35&gt;=Ф.01AC_ACC разд.6 стл.8 стр.35*500</t>
  </si>
  <si>
    <t>Ф.01AC_ACC разд.6 стл.9 стр.36&gt;=Ф.01AC_ACC разд.6 стл.8 стр.36*500</t>
  </si>
  <si>
    <t>Ф.01AC_ACC разд.6 стл.9 стр.37&gt;=Ф.01AC_ACC разд.6 стл.8 стр.37*500</t>
  </si>
  <si>
    <t>Ф.01AC_ACC разд.6 стл.9 стр.38&gt;=Ф.01AC_ACC разд.6 стл.8 стр.38*500</t>
  </si>
  <si>
    <t>Ф.01AC_ACC разд.6 стл.9 стр.39&gt;=Ф.01AC_ACC разд.6 стл.8 стр.39*500</t>
  </si>
  <si>
    <t>Ф.01AC_ACC разд.6 стл.9 стр.4&gt;=Ф.01AC_ACC разд.6 стл.8 стр.4*500</t>
  </si>
  <si>
    <t>Ф.01AC_ACC разд.6 стл.9 стр.40&gt;=Ф.01AC_ACC разд.6 стл.8 стр.40*500</t>
  </si>
  <si>
    <t>Ф.01AC_ACC разд.6 стл.9 стр.41&gt;=Ф.01AC_ACC разд.6 стл.8 стр.41*500</t>
  </si>
  <si>
    <t>Ф.01AC_ACC разд.6 стл.9 стр.42&gt;=Ф.01AC_ACC разд.6 стл.8 стр.42*500</t>
  </si>
  <si>
    <t>Ф.01AC_ACC разд.6 стл.9 стр.5&gt;=Ф.01AC_ACC разд.6 стл.8 стр.5*500</t>
  </si>
  <si>
    <t>Ф.01AC_ACC разд.6 стл.9 стр.6&gt;=Ф.01AC_ACC разд.6 стл.8 стр.6*500</t>
  </si>
  <si>
    <t>Ф.01AC_ACC разд.6 стл.9 стр.7&gt;=Ф.01AC_ACC разд.6 стл.8 стр.7*500</t>
  </si>
  <si>
    <t>Ф.01AC_ACC разд.6 стл.9 стр.8&gt;=Ф.01AC_ACC разд.6 стл.8 стр.8*500</t>
  </si>
  <si>
    <t>Ф.01AC_ACC разд.6 стл.9 стр.9&gt;=Ф.01AC_ACC разд.6 стл.8 стр.9*500</t>
  </si>
  <si>
    <t>1293</t>
  </si>
  <si>
    <t>Ф.01AC_ACC разд.6 стл.1 стр.1=Ф.01AC_ACC разд.6 стл.1 стр.2+Ф.01AC_ACC разд.6 стл.1 сумма стр.41-42</t>
  </si>
  <si>
    <t>Раздел 6: строка 1 = сумма строк 2, 41, 42</t>
  </si>
  <si>
    <t>Ф.01AC_ACC разд.6 стл.10 стр.1=Ф.01AC_ACC разд.6 стл.10 стр.2+Ф.01AC_ACC разд.6 стл.10 сумма стр.41-42</t>
  </si>
  <si>
    <t>Ф.01AC_ACC разд.6 стл.11 стр.1=Ф.01AC_ACC разд.6 стл.11 стр.2+Ф.01AC_ACC разд.6 стл.11 сумма стр.41-42</t>
  </si>
  <si>
    <t>Ф.01AC_ACC разд.6 стл.12 стр.1=Ф.01AC_ACC разд.6 стл.12 стр.2+Ф.01AC_ACC разд.6 стл.12 сумма стр.41-42</t>
  </si>
  <si>
    <t>Ф.01AC_ACC разд.6 стл.13 стр.1=Ф.01AC_ACC разд.6 стл.13 стр.2+Ф.01AC_ACC разд.6 стл.13 сумма стр.41-42</t>
  </si>
  <si>
    <t>Ф.01AC_ACC разд.6 стл.14 стр.1=Ф.01AC_ACC разд.6 стл.14 стр.2+Ф.01AC_ACC разд.6 стл.14 сумма стр.41-42</t>
  </si>
  <si>
    <t>Ф.01AC_ACC разд.6 стл.15 стр.1=Ф.01AC_ACC разд.6 стл.15 стр.2+Ф.01AC_ACC разд.6 стл.15 сумма стр.41-42</t>
  </si>
  <si>
    <t>Ф.01AC_ACC разд.6 стл.16 стр.1=Ф.01AC_ACC разд.6 стл.16 стр.2+Ф.01AC_ACC разд.6 стл.16 сумма стр.41-42</t>
  </si>
  <si>
    <t>Ф.01AC_ACC разд.6 стл.2 стр.1=Ф.01AC_ACC разд.6 стл.2 стр.2+Ф.01AC_ACC разд.6 стл.2 сумма стр.41-42</t>
  </si>
  <si>
    <t>Ф.01AC_ACC разд.6 стл.3 стр.1=Ф.01AC_ACC разд.6 стл.3 стр.2+Ф.01AC_ACC разд.6 стл.3 сумма стр.41-42</t>
  </si>
  <si>
    <t>Ф.01AC_ACC разд.6 стл.4 стр.1=Ф.01AC_ACC разд.6 стл.4 стр.2+Ф.01AC_ACC разд.6 стл.4 сумма стр.41-42</t>
  </si>
  <si>
    <t>Ф.01AC_ACC разд.6 стл.5 стр.1=Ф.01AC_ACC разд.6 стл.5 стр.2+Ф.01AC_ACC разд.6 стл.5 сумма стр.41-42</t>
  </si>
  <si>
    <t>Ф.01AC_ACC разд.6 стл.6 стр.1=Ф.01AC_ACC разд.6 стл.6 стр.2+Ф.01AC_ACC разд.6 стл.6 сумма стр.41-42</t>
  </si>
  <si>
    <t>Ф.01AC_ACC разд.6 стл.7 стр.1=Ф.01AC_ACC разд.6 стл.7 стр.2+Ф.01AC_ACC разд.6 стл.7 сумма стр.41-42</t>
  </si>
  <si>
    <t>Ф.01AC_ACC разд.6 стл.8 стр.1=Ф.01AC_ACC разд.6 стл.8 стр.2+Ф.01AC_ACC разд.6 стл.8 сумма стр.41-42</t>
  </si>
  <si>
    <t>Ф.01AC_ACC разд.6 стл.9 стр.1=Ф.01AC_ACC разд.6 стл.9 стр.2+Ф.01AC_ACC разд.6 стл.9 сумма стр.41-42</t>
  </si>
  <si>
    <t>1298</t>
  </si>
  <si>
    <t>Ф.01AC_ACC разд.6 стл.1 стр.2=Ф.01AC_ACC разд.6 стл.1 сумма стр.3-40</t>
  </si>
  <si>
    <t>Раздел 6: строка 2 = сумма строк 3-40</t>
  </si>
  <si>
    <t>Ф.01AC_ACC разд.6 стл.10 стр.2=Ф.01AC_ACC разд.6 стл.10 сумма стр.3-40</t>
  </si>
  <si>
    <t>Ф.01AC_ACC разд.6 стл.11 стр.2=Ф.01AC_ACC разд.6 стл.11 сумма стр.3-40</t>
  </si>
  <si>
    <t>Ф.01AC_ACC разд.6 стл.12 стр.2=Ф.01AC_ACC разд.6 стл.12 сумма стр.3-40</t>
  </si>
  <si>
    <t>Ф.01AC_ACC разд.6 стл.13 стр.2=Ф.01AC_ACC разд.6 стл.13 сумма стр.3-40</t>
  </si>
  <si>
    <t>Ф.01AC_ACC разд.6 стл.14 стр.2=Ф.01AC_ACC разд.6 стл.14 сумма стр.3-40</t>
  </si>
  <si>
    <t>Ф.01AC_ACC разд.6 стл.15 стр.2=Ф.01AC_ACC разд.6 стл.15 сумма стр.3-40</t>
  </si>
  <si>
    <t>Ф.01AC_ACC разд.6 стл.16 стр.2=Ф.01AC_ACC разд.6 стл.16 сумма стр.3-40</t>
  </si>
  <si>
    <t>Ф.01AC_ACC разд.6 стл.2 стр.2=Ф.01AC_ACC разд.6 стл.2 сумма стр.3-40</t>
  </si>
  <si>
    <t>Ф.01AC_ACC разд.6 стл.3 стр.2=Ф.01AC_ACC разд.6 стл.3 сумма стр.3-40</t>
  </si>
  <si>
    <t>Ф.01AC_ACC разд.6 стл.4 стр.2=Ф.01AC_ACC разд.6 стл.4 сумма стр.3-40</t>
  </si>
  <si>
    <t>Ф.01AC_ACC разд.6 стл.5 стр.2=Ф.01AC_ACC разд.6 стл.5 сумма стр.3-40</t>
  </si>
  <si>
    <t>Ф.01AC_ACC разд.6 стл.6 стр.2=Ф.01AC_ACC разд.6 стл.6 сумма стр.3-40</t>
  </si>
  <si>
    <t>Ф.01AC_ACC разд.6 стл.7 стр.2=Ф.01AC_ACC разд.6 стл.7 сумма стр.3-40</t>
  </si>
  <si>
    <t>Ф.01AC_ACC разд.6 стл.8 стр.2=Ф.01AC_ACC разд.6 стл.8 сумма стр.3-40</t>
  </si>
  <si>
    <t>Ф.01AC_ACC разд.6 стл.9 стр.2=Ф.01AC_ACC разд.6 стл.9 сумма стр.3-40</t>
  </si>
  <si>
    <t>1302</t>
  </si>
  <si>
    <t>Ф.01AC_ACC разд.7 стл.1 стр.1=Ф.01AC_ACC разд.1 стл.3 стр.9</t>
  </si>
  <si>
    <t>Раздел 7: графа 1 = графа 3 строка 9 раздел 1</t>
  </si>
  <si>
    <t>1307</t>
  </si>
  <si>
    <t>Ф.01AC_ACC разд.7 стл.1 стр.1&gt;=Ф.01AC_ACC разд.7 стл.2 стр.1</t>
  </si>
  <si>
    <t>Раздел 7: графа 1 &gt;= графа 2</t>
  </si>
  <si>
    <t>1311</t>
  </si>
  <si>
    <t>Ф.01AC_ACC разд.7 стл.11 стр.1=Ф.01AC_ACC разд.1 стл.4 стр.1</t>
  </si>
  <si>
    <t>Раздел 7: графа 11 = графа 4 строка 1 раздел 1</t>
  </si>
  <si>
    <t>1313</t>
  </si>
  <si>
    <t>Ф.01AC_ACC разд.7 стл.11 стр.1&gt;=Ф.01AC_ACC разд.7 сумма стл.12-15 стр.1</t>
  </si>
  <si>
    <t>Раздел 7: графа 11 &gt;= сумма граф 12-15</t>
  </si>
  <si>
    <t>1318</t>
  </si>
  <si>
    <t>Ф.01AC_ACC разд.7 стл.15 стр.1=Ф.01AC_ACC разд.7 сумма стл.16-17 стр.1</t>
  </si>
  <si>
    <t>Раздел 7: графа 15 = графа 16 + графа 17</t>
  </si>
  <si>
    <t>1323</t>
  </si>
  <si>
    <t>Ф.01AC_ACC разд.7 стл.18 стр.1+Ф.01AC_ACC разд.7 стл.2 стр.1&lt;=Ф.01AC_ACC разд.7 стл.1 стр.1</t>
  </si>
  <si>
    <t>Раздел 7: графа 18 + графа 2 &lt;= графа 1</t>
  </si>
  <si>
    <t>1328</t>
  </si>
  <si>
    <t>Ф.01AC_ACC разд.7 стл.2 стр.1=Ф.01AC_ACC разд.7 стл.3 стр.1+Ф.01AC_ACC разд.7 сумма стл.10-11 стр.1</t>
  </si>
  <si>
    <t>Раздел 7: графа 2 = графа 3 + графа 10 + графа 11</t>
  </si>
  <si>
    <t>1332</t>
  </si>
  <si>
    <t>Ф.01AC_ACC разд.7 стл.2 стр.1=Ф.01AC_ACC разд.1 стл.4 стр.9</t>
  </si>
  <si>
    <t>Раздел 7: графа 2 = графа 4 строка 9 раздел 1</t>
  </si>
  <si>
    <t>1333</t>
  </si>
  <si>
    <t>Ф.01AC_ACC разд.7 стл.3 стр.1=Ф.01AC_ACC разд.1 стл.4 сумма стр.2-4</t>
  </si>
  <si>
    <t>Раздел 7: графа 3 = графа 4 строка 2-4 раздел 1</t>
  </si>
  <si>
    <t>1335</t>
  </si>
  <si>
    <t>Ф.01AC_ACC разд.7 стл.3 стр.1=Ф.01AC_ACC разд.7 сумма стл.4-7 стр.1</t>
  </si>
  <si>
    <t>Раздел 7: графа 3 = сумма граф 4-7</t>
  </si>
  <si>
    <t>1339</t>
  </si>
  <si>
    <t>Ф.01AC_ACC разд.7 стл.5 стр.1=Ф.01AC_ACC разд.1 стл.4 стр.3</t>
  </si>
  <si>
    <t>Раздел 7: графа 5 = графа 4 строка 3 раздел 1</t>
  </si>
  <si>
    <t>1340</t>
  </si>
  <si>
    <t>Ф.01AC_ACC разд.7 стл.6 стр.1=Ф.01AC_ACC разд.1 стл.4 стр.4</t>
  </si>
  <si>
    <t>Раздел 7: графа 6 = графа 4 строка 4 раздел 1</t>
  </si>
  <si>
    <t>1342</t>
  </si>
  <si>
    <t>Ф.01AC_ACC разд.7 стл.7 стр.1&gt;=Ф.01AC_ACC разд.7 сумма стл.8-9 стр.1</t>
  </si>
  <si>
    <t>Раздел 7: графа 7 &gt;= графа 8 + графа 9</t>
  </si>
  <si>
    <t>1351</t>
  </si>
  <si>
    <t>Ф.01AC_ACC разд.8 сумма стл.1-15 стр.1=0</t>
  </si>
  <si>
    <t>Раздел 8 не заполняется АСС</t>
  </si>
  <si>
    <t>1401</t>
  </si>
  <si>
    <t>Ф.01AC_ACC разд.9 сумма стл.1-26 сумма стр.1-4=0</t>
  </si>
  <si>
    <t>Раздел 9 не заполняется АСС</t>
  </si>
  <si>
    <t>1424</t>
  </si>
  <si>
    <t>Ф.01AC_ACC разд.6 стл.4 стр.1=Ф.01AC_ACC разд.1 стл.4 стр.3</t>
  </si>
  <si>
    <t>Раздел 6 строка 1 графа 4 "рассмотрено дел в порядке упрощен. пр-ва" = Раздел 1 графа 4 стр.3</t>
  </si>
  <si>
    <t>24.01.2018</t>
  </si>
  <si>
    <t>1429</t>
  </si>
  <si>
    <t>Ф.01AC_ACC разд.6 стл.2 стр.1=Ф.01AC_ACC разд.1 стл.6 стр.3</t>
  </si>
  <si>
    <t>Раздел 6 строка 1 графа 2 "Рассмотрено с принятием решения о привлеч. к адм. отв." = Раздел 1 графа 6 стр.3</t>
  </si>
  <si>
    <t>1431</t>
  </si>
  <si>
    <t>Ф.01AC_ACC разд.6 стл.1 стр.1=Ф.01AC_ACC разд.1 стл.3 стр.3</t>
  </si>
  <si>
    <t>Раздел 6 строка 1 графа 1 "всего рассмотрено" = Раздел 1 строка 3 графа 3 "Всего рассмотрено"</t>
  </si>
  <si>
    <t>1437</t>
  </si>
  <si>
    <t>Ф.01AC_ACC разд.6 стл.3 стр.1&lt;=Ф.01AC_ACC разд.1 стл.5 стр.3</t>
  </si>
  <si>
    <t>Раздел 6 строка 1 графа 3 "с принятием решения об отказе в привлечении к административной ответственности" должна быть меньше или равна Раздел 1 стр. 3 графа 5</t>
  </si>
  <si>
    <t>Председатель АС Иркутской области                             Б.К. Алдатов</t>
  </si>
  <si>
    <t>Гл.специалист                               Л.Г. Ядрихинская</t>
  </si>
  <si>
    <t>8(3952)254265</t>
  </si>
  <si>
    <t>14.01.2021г.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</si>
</sst>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88" formatCode="[&lt;=9999999]###\-####;\(###\)\ ###\-####"/>
    <numFmt numFmtId="189" formatCode="[$-F800]dddd\,\ mmmm\ dd\,\ yyyy"/>
  </numFmts>
  <fonts count="93" x14ac:knownFonts="1">
    <font>
      <sz val="10"/>
      <name val="Arial"/>
      <charset val="204"/>
    </font>
    <font>
      <sz val="10"/>
      <name val="Arial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2"/>
      <color indexed="9"/>
      <name val="Times New Roman"/>
      <family val="1"/>
      <charset val="204"/>
    </font>
    <font>
      <b/>
      <sz val="8"/>
      <name val="Times New Roman"/>
      <family val="1"/>
    </font>
    <font>
      <sz val="11"/>
      <name val="Calibri"/>
      <family val="2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64"/>
      <name val="Arial"/>
      <family val="2"/>
      <charset val="204"/>
    </font>
    <font>
      <u/>
      <sz val="12"/>
      <color indexed="10"/>
      <name val="Times New Roman"/>
      <family val="1"/>
    </font>
    <font>
      <b/>
      <sz val="12"/>
      <color indexed="12"/>
      <name val="Times New Roman"/>
      <family val="1"/>
      <charset val="204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  <charset val="204"/>
    </font>
    <font>
      <sz val="9.5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Bernard MT Condensed"/>
      <family val="1"/>
    </font>
    <font>
      <b/>
      <sz val="13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name val="Bernard MT Condensed"/>
      <family val="1"/>
    </font>
    <font>
      <sz val="10"/>
      <color indexed="64"/>
      <name val="Arial"/>
      <family val="2"/>
      <charset val="204"/>
    </font>
    <font>
      <sz val="9"/>
      <name val="Times New Roman"/>
      <family val="1"/>
      <charset val="204"/>
    </font>
    <font>
      <b/>
      <sz val="8"/>
      <name val="Arial Narrow"/>
      <family val="2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2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</font>
    <font>
      <b/>
      <sz val="14"/>
      <name val="Times New Roman CYR"/>
      <charset val="204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Times New Roman CYR"/>
      <charset val="204"/>
    </font>
    <font>
      <b/>
      <sz val="10"/>
      <color indexed="6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 CYR"/>
      <charset val="204"/>
    </font>
    <font>
      <b/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theme="3" tint="0.39997558519241921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0"/>
      <color rgb="FF0070C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0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8" fillId="0" borderId="0"/>
    <xf numFmtId="0" fontId="42" fillId="0" borderId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57" fillId="0" borderId="0"/>
    <xf numFmtId="0" fontId="42" fillId="0" borderId="0"/>
    <xf numFmtId="0" fontId="1" fillId="0" borderId="0"/>
    <xf numFmtId="0" fontId="64" fillId="0" borderId="0"/>
    <xf numFmtId="0" fontId="57" fillId="0" borderId="0"/>
    <xf numFmtId="0" fontId="57" fillId="0" borderId="0"/>
    <xf numFmtId="0" fontId="85" fillId="0" borderId="0"/>
    <xf numFmtId="0" fontId="42" fillId="0" borderId="0"/>
    <xf numFmtId="0" fontId="54" fillId="0" borderId="0"/>
    <xf numFmtId="0" fontId="42" fillId="0" borderId="0"/>
    <xf numFmtId="0" fontId="65" fillId="0" borderId="0"/>
    <xf numFmtId="0" fontId="42" fillId="0" borderId="0" applyNumberFormat="0"/>
    <xf numFmtId="0" fontId="66" fillId="0" borderId="0"/>
    <xf numFmtId="0" fontId="57" fillId="0" borderId="0"/>
    <xf numFmtId="0" fontId="42" fillId="0" borderId="0" applyNumberFormat="0"/>
    <xf numFmtId="0" fontId="67" fillId="0" borderId="0"/>
    <xf numFmtId="0" fontId="57" fillId="0" borderId="0"/>
    <xf numFmtId="0" fontId="1" fillId="0" borderId="0"/>
    <xf numFmtId="0" fontId="1" fillId="0" borderId="0"/>
    <xf numFmtId="0" fontId="16" fillId="0" borderId="0"/>
    <xf numFmtId="0" fontId="8" fillId="0" borderId="0"/>
    <xf numFmtId="0" fontId="57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1" fontId="64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85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67">
    <xf numFmtId="0" fontId="0" fillId="0" borderId="0" xfId="0"/>
    <xf numFmtId="0" fontId="4" fillId="0" borderId="0" xfId="19" applyFont="1" applyFill="1" applyBorder="1" applyProtection="1"/>
    <xf numFmtId="0" fontId="4" fillId="0" borderId="0" xfId="19" applyFont="1" applyFill="1" applyProtection="1"/>
    <xf numFmtId="0" fontId="4" fillId="0" borderId="0" xfId="19" applyFont="1" applyFill="1" applyBorder="1" applyAlignment="1" applyProtection="1">
      <alignment vertical="center"/>
    </xf>
    <xf numFmtId="0" fontId="4" fillId="0" borderId="0" xfId="0" applyFont="1"/>
    <xf numFmtId="0" fontId="1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55" applyFont="1" applyFill="1" applyAlignment="1" applyProtection="1">
      <alignment shrinkToFit="1"/>
      <protection locked="0"/>
    </xf>
    <xf numFmtId="0" fontId="4" fillId="0" borderId="0" xfId="55" applyFont="1" applyFill="1" applyProtection="1">
      <protection locked="0"/>
    </xf>
    <xf numFmtId="0" fontId="2" fillId="0" borderId="0" xfId="55" applyFont="1" applyFill="1" applyBorder="1" applyAlignment="1" applyProtection="1">
      <alignment wrapText="1"/>
      <protection locked="0"/>
    </xf>
    <xf numFmtId="0" fontId="3" fillId="0" borderId="0" xfId="55" applyFont="1" applyFill="1" applyProtection="1">
      <protection locked="0"/>
    </xf>
    <xf numFmtId="0" fontId="4" fillId="0" borderId="0" xfId="55" applyFont="1" applyFill="1" applyBorder="1" applyProtection="1">
      <protection locked="0"/>
    </xf>
    <xf numFmtId="0" fontId="2" fillId="0" borderId="10" xfId="55" applyFont="1" applyFill="1" applyBorder="1" applyAlignment="1" applyProtection="1">
      <alignment wrapText="1"/>
      <protection locked="0"/>
    </xf>
    <xf numFmtId="0" fontId="2" fillId="0" borderId="11" xfId="55" applyFont="1" applyFill="1" applyBorder="1" applyAlignment="1" applyProtection="1">
      <alignment wrapText="1"/>
      <protection locked="0"/>
    </xf>
    <xf numFmtId="0" fontId="2" fillId="0" borderId="12" xfId="55" applyFont="1" applyFill="1" applyBorder="1" applyAlignment="1" applyProtection="1">
      <alignment wrapText="1"/>
      <protection locked="0"/>
    </xf>
    <xf numFmtId="0" fontId="3" fillId="0" borderId="0" xfId="55" applyFont="1" applyFill="1" applyBorder="1" applyAlignment="1" applyProtection="1">
      <protection locked="0"/>
    </xf>
    <xf numFmtId="0" fontId="3" fillId="0" borderId="13" xfId="55" applyFont="1" applyFill="1" applyBorder="1" applyProtection="1">
      <protection locked="0"/>
    </xf>
    <xf numFmtId="0" fontId="3" fillId="0" borderId="0" xfId="55" applyFont="1" applyFill="1" applyBorder="1" applyAlignment="1" applyProtection="1">
      <alignment vertical="top" wrapText="1"/>
      <protection locked="0"/>
    </xf>
    <xf numFmtId="0" fontId="3" fillId="0" borderId="0" xfId="55" applyFont="1" applyFill="1" applyBorder="1" applyProtection="1">
      <protection locked="0"/>
    </xf>
    <xf numFmtId="0" fontId="6" fillId="0" borderId="0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Fill="1" applyProtection="1">
      <protection locked="0"/>
    </xf>
    <xf numFmtId="0" fontId="36" fillId="0" borderId="14" xfId="57" applyFont="1" applyFill="1" applyBorder="1" applyProtection="1"/>
    <xf numFmtId="0" fontId="4" fillId="0" borderId="15" xfId="57" applyFont="1" applyFill="1" applyBorder="1" applyProtection="1"/>
    <xf numFmtId="0" fontId="2" fillId="0" borderId="0" xfId="55" applyFont="1" applyFill="1" applyBorder="1" applyAlignment="1" applyProtection="1">
      <alignment vertical="center" wrapText="1"/>
      <protection locked="0"/>
    </xf>
    <xf numFmtId="0" fontId="3" fillId="0" borderId="0" xfId="57" applyFont="1" applyFill="1" applyProtection="1"/>
    <xf numFmtId="0" fontId="35" fillId="0" borderId="15" xfId="57" applyFont="1" applyFill="1" applyBorder="1" applyAlignment="1" applyProtection="1">
      <alignment horizontal="left"/>
      <protection locked="0"/>
    </xf>
    <xf numFmtId="0" fontId="35" fillId="0" borderId="16" xfId="57" applyFont="1" applyFill="1" applyBorder="1" applyAlignment="1" applyProtection="1">
      <alignment horizontal="left"/>
      <protection locked="0"/>
    </xf>
    <xf numFmtId="0" fontId="37" fillId="0" borderId="0" xfId="55" applyFont="1" applyFill="1" applyBorder="1" applyAlignment="1" applyProtection="1">
      <alignment horizontal="center" vertical="top"/>
      <protection locked="0"/>
    </xf>
    <xf numFmtId="0" fontId="37" fillId="0" borderId="0" xfId="55" applyFont="1" applyFill="1" applyProtection="1">
      <protection locked="0"/>
    </xf>
    <xf numFmtId="0" fontId="3" fillId="0" borderId="0" xfId="55" applyFont="1" applyFill="1" applyBorder="1" applyAlignment="1" applyProtection="1">
      <alignment horizontal="center"/>
      <protection locked="0"/>
    </xf>
    <xf numFmtId="0" fontId="2" fillId="0" borderId="0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Fill="1" applyBorder="1" applyAlignment="1" applyProtection="1">
      <alignment horizontal="left"/>
      <protection locked="0"/>
    </xf>
    <xf numFmtId="0" fontId="4" fillId="0" borderId="0" xfId="55" applyFont="1" applyFill="1" applyBorder="1" applyProtection="1"/>
    <xf numFmtId="0" fontId="5" fillId="0" borderId="0" xfId="55" applyFont="1" applyFill="1" applyBorder="1" applyProtection="1"/>
    <xf numFmtId="14" fontId="4" fillId="0" borderId="0" xfId="55" applyNumberFormat="1" applyFont="1" applyFill="1" applyBorder="1" applyProtection="1"/>
    <xf numFmtId="0" fontId="38" fillId="0" borderId="0" xfId="55" applyFont="1" applyFill="1" applyBorder="1" applyAlignment="1" applyProtection="1">
      <alignment horizontal="right"/>
    </xf>
    <xf numFmtId="0" fontId="34" fillId="0" borderId="0" xfId="0" quotePrefix="1" applyFont="1" applyFill="1" applyAlignment="1" applyProtection="1">
      <alignment shrinkToFit="1"/>
    </xf>
    <xf numFmtId="0" fontId="2" fillId="0" borderId="0" xfId="19" applyFont="1" applyFill="1" applyBorder="1" applyAlignment="1" applyProtection="1">
      <alignment horizontal="center" vertical="center" wrapText="1"/>
    </xf>
    <xf numFmtId="0" fontId="2" fillId="0" borderId="0" xfId="19" applyFont="1" applyFill="1" applyAlignment="1" applyProtection="1">
      <alignment horizontal="center" vertical="center" wrapText="1"/>
    </xf>
    <xf numFmtId="0" fontId="6" fillId="0" borderId="0" xfId="19" applyFont="1" applyFill="1" applyAlignment="1" applyProtection="1">
      <alignment horizontal="center"/>
    </xf>
    <xf numFmtId="0" fontId="4" fillId="0" borderId="0" xfId="19" applyFont="1" applyFill="1" applyAlignment="1" applyProtection="1">
      <alignment horizontal="center"/>
    </xf>
    <xf numFmtId="49" fontId="6" fillId="0" borderId="0" xfId="19" applyNumberFormat="1" applyFont="1" applyFill="1" applyProtection="1"/>
    <xf numFmtId="0" fontId="44" fillId="0" borderId="11" xfId="55" applyFont="1" applyFill="1" applyBorder="1" applyAlignment="1" applyProtection="1">
      <alignment horizontal="left" wrapText="1"/>
      <protection locked="0"/>
    </xf>
    <xf numFmtId="0" fontId="44" fillId="0" borderId="11" xfId="55" applyFont="1" applyFill="1" applyBorder="1" applyAlignment="1" applyProtection="1">
      <alignment horizontal="center" wrapText="1"/>
      <protection locked="0"/>
    </xf>
    <xf numFmtId="0" fontId="44" fillId="0" borderId="11" xfId="55" applyFont="1" applyFill="1" applyBorder="1" applyAlignment="1" applyProtection="1">
      <alignment wrapText="1"/>
      <protection locked="0"/>
    </xf>
    <xf numFmtId="0" fontId="45" fillId="0" borderId="14" xfId="57" applyFont="1" applyFill="1" applyBorder="1" applyAlignment="1" applyProtection="1">
      <alignment horizontal="left"/>
    </xf>
    <xf numFmtId="0" fontId="45" fillId="0" borderId="15" xfId="57" applyFont="1" applyFill="1" applyBorder="1" applyAlignment="1" applyProtection="1">
      <alignment horizontal="left"/>
    </xf>
    <xf numFmtId="0" fontId="4" fillId="0" borderId="0" xfId="0" applyFont="1" applyProtection="1"/>
    <xf numFmtId="0" fontId="5" fillId="0" borderId="0" xfId="0" applyFont="1" applyProtection="1"/>
    <xf numFmtId="14" fontId="4" fillId="0" borderId="0" xfId="0" applyNumberFormat="1" applyFont="1" applyProtection="1"/>
    <xf numFmtId="14" fontId="4" fillId="0" borderId="0" xfId="55" applyNumberFormat="1" applyFont="1" applyFill="1" applyProtection="1">
      <protection locked="0"/>
    </xf>
    <xf numFmtId="0" fontId="39" fillId="0" borderId="0" xfId="19" applyFont="1" applyFill="1" applyBorder="1" applyAlignment="1" applyProtection="1">
      <alignment horizontal="center" vertical="top" textRotation="90" wrapText="1"/>
    </xf>
    <xf numFmtId="0" fontId="40" fillId="0" borderId="0" xfId="19" applyFont="1" applyFill="1" applyBorder="1" applyAlignment="1" applyProtection="1">
      <alignment horizontal="center" vertical="center" wrapText="1"/>
    </xf>
    <xf numFmtId="0" fontId="40" fillId="0" borderId="0" xfId="19" applyFont="1" applyFill="1" applyBorder="1" applyAlignment="1" applyProtection="1">
      <alignment vertical="center" wrapText="1"/>
    </xf>
    <xf numFmtId="0" fontId="4" fillId="0" borderId="0" xfId="19" applyFont="1" applyFill="1" applyBorder="1" applyAlignment="1" applyProtection="1">
      <alignment horizontal="left" vertical="center" wrapText="1"/>
    </xf>
    <xf numFmtId="0" fontId="10" fillId="0" borderId="0" xfId="19" applyFont="1" applyFill="1" applyBorder="1" applyAlignment="1" applyProtection="1">
      <alignment horizontal="center" vertical="center" wrapText="1"/>
    </xf>
    <xf numFmtId="0" fontId="40" fillId="0" borderId="0" xfId="19" applyFont="1" applyFill="1" applyBorder="1" applyAlignment="1" applyProtection="1">
      <alignment horizontal="left" vertical="center" wrapText="1"/>
    </xf>
    <xf numFmtId="0" fontId="48" fillId="0" borderId="0" xfId="19" applyFont="1" applyFill="1" applyBorder="1" applyAlignment="1" applyProtection="1">
      <alignment horizontal="center" vertical="center" wrapText="1"/>
    </xf>
    <xf numFmtId="0" fontId="39" fillId="0" borderId="0" xfId="19" applyFont="1" applyFill="1" applyBorder="1" applyAlignment="1" applyProtection="1">
      <alignment horizontal="center" vertical="top" textRotation="90"/>
    </xf>
    <xf numFmtId="0" fontId="4" fillId="0" borderId="0" xfId="19" applyFont="1" applyFill="1" applyBorder="1" applyAlignment="1" applyProtection="1">
      <alignment vertical="center" wrapText="1"/>
    </xf>
    <xf numFmtId="0" fontId="11" fillId="0" borderId="0" xfId="19" applyFont="1" applyFill="1" applyBorder="1" applyAlignment="1" applyProtection="1">
      <alignment horizontal="center" vertical="center" textRotation="90" wrapText="1"/>
    </xf>
    <xf numFmtId="0" fontId="5" fillId="0" borderId="0" xfId="19" applyFont="1" applyFill="1" applyBorder="1" applyAlignment="1" applyProtection="1">
      <alignment horizontal="center" vertical="center" textRotation="90" wrapText="1"/>
    </xf>
    <xf numFmtId="0" fontId="39" fillId="0" borderId="0" xfId="19" applyFont="1" applyFill="1" applyBorder="1" applyAlignment="1" applyProtection="1">
      <alignment horizontal="center" vertical="center" textRotation="90"/>
    </xf>
    <xf numFmtId="0" fontId="38" fillId="0" borderId="0" xfId="19" applyFont="1" applyFill="1" applyBorder="1" applyAlignment="1" applyProtection="1">
      <alignment horizontal="center" vertical="top" textRotation="90" wrapText="1"/>
    </xf>
    <xf numFmtId="0" fontId="40" fillId="0" borderId="0" xfId="19" applyFont="1" applyFill="1" applyBorder="1" applyAlignment="1" applyProtection="1">
      <alignment horizontal="left" vertical="center" wrapText="1"/>
      <protection locked="0"/>
    </xf>
    <xf numFmtId="0" fontId="4" fillId="0" borderId="0" xfId="19" applyFont="1" applyFill="1" applyBorder="1" applyAlignment="1" applyProtection="1">
      <alignment horizontal="left" wrapText="1"/>
      <protection locked="0"/>
    </xf>
    <xf numFmtId="0" fontId="39" fillId="0" borderId="0" xfId="19" applyFont="1" applyFill="1" applyBorder="1" applyAlignment="1" applyProtection="1">
      <alignment horizontal="center" vertical="center" textRotation="90" wrapText="1"/>
    </xf>
    <xf numFmtId="0" fontId="10" fillId="0" borderId="0" xfId="19" applyFont="1" applyFill="1" applyBorder="1" applyAlignment="1" applyProtection="1">
      <alignment horizontal="center" vertical="center" textRotation="90" wrapText="1"/>
    </xf>
    <xf numFmtId="0" fontId="38" fillId="0" borderId="0" xfId="19" applyFont="1" applyFill="1" applyBorder="1" applyAlignment="1" applyProtection="1">
      <alignment horizontal="center" vertical="center" textRotation="90" wrapText="1"/>
    </xf>
    <xf numFmtId="0" fontId="9" fillId="0" borderId="0" xfId="19" applyFont="1" applyFill="1" applyBorder="1" applyAlignment="1" applyProtection="1">
      <alignment horizontal="center" vertical="top" textRotation="90" wrapText="1"/>
    </xf>
    <xf numFmtId="0" fontId="9" fillId="0" borderId="0" xfId="19" applyFont="1" applyFill="1" applyBorder="1" applyAlignment="1" applyProtection="1">
      <alignment horizontal="center" vertical="center" textRotation="90" wrapText="1"/>
    </xf>
    <xf numFmtId="0" fontId="38" fillId="0" borderId="0" xfId="19" applyFont="1" applyFill="1" applyBorder="1" applyAlignment="1" applyProtection="1">
      <alignment horizontal="distributed" vertical="center" textRotation="90" wrapText="1"/>
    </xf>
    <xf numFmtId="0" fontId="2" fillId="0" borderId="0" xfId="19" applyFont="1" applyFill="1" applyBorder="1" applyAlignment="1" applyProtection="1">
      <alignment horizontal="center" vertical="center" textRotation="90" wrapText="1"/>
    </xf>
    <xf numFmtId="0" fontId="9" fillId="0" borderId="0" xfId="19" applyFont="1" applyFill="1" applyBorder="1" applyAlignment="1" applyProtection="1">
      <alignment horizontal="center" vertical="center" wrapText="1"/>
    </xf>
    <xf numFmtId="0" fontId="6" fillId="0" borderId="0" xfId="19" applyFont="1" applyFill="1" applyBorder="1" applyAlignment="1" applyProtection="1">
      <alignment horizontal="center"/>
    </xf>
    <xf numFmtId="0" fontId="4" fillId="0" borderId="0" xfId="19" applyFont="1" applyFill="1" applyBorder="1" applyAlignment="1" applyProtection="1">
      <alignment horizontal="center"/>
    </xf>
    <xf numFmtId="49" fontId="6" fillId="0" borderId="0" xfId="19" applyNumberFormat="1" applyFont="1" applyFill="1" applyBorder="1" applyProtection="1"/>
    <xf numFmtId="3" fontId="38" fillId="0" borderId="0" xfId="19" applyNumberFormat="1" applyFont="1" applyFill="1" applyBorder="1" applyAlignment="1" applyProtection="1">
      <alignment horizontal="right" vertical="center" wrapText="1"/>
    </xf>
    <xf numFmtId="0" fontId="49" fillId="0" borderId="0" xfId="55" applyFont="1" applyFill="1" applyProtection="1">
      <protection locked="0"/>
    </xf>
    <xf numFmtId="0" fontId="43" fillId="0" borderId="0" xfId="19" applyFont="1" applyFill="1" applyBorder="1" applyAlignment="1" applyProtection="1">
      <alignment horizontal="left" vertical="top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13" fillId="24" borderId="17" xfId="0" applyFont="1" applyFill="1" applyBorder="1" applyAlignment="1">
      <alignment horizontal="left"/>
    </xf>
    <xf numFmtId="0" fontId="13" fillId="24" borderId="18" xfId="0" applyFont="1" applyFill="1" applyBorder="1" applyAlignment="1">
      <alignment horizontal="left"/>
    </xf>
    <xf numFmtId="0" fontId="9" fillId="0" borderId="0" xfId="0" applyFont="1" applyAlignment="1" applyProtection="1">
      <alignment horizontal="right"/>
    </xf>
    <xf numFmtId="0" fontId="44" fillId="25" borderId="11" xfId="55" applyFont="1" applyFill="1" applyBorder="1" applyAlignment="1" applyProtection="1">
      <alignment horizontal="center" wrapText="1"/>
      <protection locked="0"/>
    </xf>
    <xf numFmtId="0" fontId="12" fillId="0" borderId="0" xfId="19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Fill="1"/>
    <xf numFmtId="0" fontId="4" fillId="0" borderId="0" xfId="0" applyFont="1" applyFill="1"/>
    <xf numFmtId="0" fontId="4" fillId="0" borderId="0" xfId="19" applyFont="1" applyFill="1" applyBorder="1"/>
    <xf numFmtId="0" fontId="4" fillId="0" borderId="0" xfId="19" applyFont="1" applyFill="1" applyBorder="1" applyAlignment="1" applyProtection="1">
      <alignment wrapText="1"/>
    </xf>
    <xf numFmtId="0" fontId="3" fillId="0" borderId="0" xfId="19" applyFont="1" applyFill="1" applyBorder="1" applyProtection="1"/>
    <xf numFmtId="0" fontId="3" fillId="0" borderId="0" xfId="19" applyFont="1" applyFill="1" applyProtection="1"/>
    <xf numFmtId="0" fontId="4" fillId="0" borderId="0" xfId="0" applyFont="1" applyAlignment="1">
      <alignment horizontal="left" vertical="center" wrapText="1"/>
    </xf>
    <xf numFmtId="0" fontId="88" fillId="0" borderId="0" xfId="55" applyFont="1" applyFill="1" applyProtection="1">
      <protection locked="0"/>
    </xf>
    <xf numFmtId="0" fontId="4" fillId="0" borderId="0" xfId="0" applyFont="1" applyAlignment="1">
      <alignment horizontal="center" vertical="center"/>
    </xf>
    <xf numFmtId="0" fontId="9" fillId="26" borderId="19" xfId="0" applyFont="1" applyFill="1" applyBorder="1" applyAlignment="1"/>
    <xf numFmtId="0" fontId="9" fillId="24" borderId="20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wrapText="1"/>
    </xf>
    <xf numFmtId="0" fontId="89" fillId="0" borderId="0" xfId="0" applyFont="1" applyAlignment="1">
      <alignment horizontal="center"/>
    </xf>
    <xf numFmtId="0" fontId="9" fillId="0" borderId="14" xfId="19" applyFont="1" applyFill="1" applyBorder="1" applyAlignment="1" applyProtection="1">
      <alignment horizontal="center" vertical="center"/>
    </xf>
    <xf numFmtId="0" fontId="15" fillId="0" borderId="22" xfId="54" applyFont="1" applyFill="1" applyBorder="1" applyAlignment="1">
      <alignment horizontal="left" vertical="center" wrapText="1"/>
    </xf>
    <xf numFmtId="0" fontId="15" fillId="0" borderId="23" xfId="54" applyFont="1" applyFill="1" applyBorder="1" applyAlignment="1">
      <alignment horizontal="left" vertical="center" wrapText="1"/>
    </xf>
    <xf numFmtId="0" fontId="57" fillId="0" borderId="0" xfId="54"/>
    <xf numFmtId="0" fontId="15" fillId="0" borderId="22" xfId="54" applyFont="1" applyFill="1" applyBorder="1" applyAlignment="1">
      <alignment horizontal="left" vertical="top" wrapText="1"/>
    </xf>
    <xf numFmtId="0" fontId="14" fillId="0" borderId="22" xfId="54" applyFont="1" applyBorder="1" applyAlignment="1">
      <alignment horizontal="center"/>
    </xf>
    <xf numFmtId="0" fontId="14" fillId="0" borderId="23" xfId="54" applyFont="1" applyBorder="1" applyAlignment="1">
      <alignment horizontal="center"/>
    </xf>
    <xf numFmtId="0" fontId="6" fillId="0" borderId="19" xfId="54" quotePrefix="1" applyFont="1" applyBorder="1" applyAlignment="1">
      <alignment horizontal="left" vertical="center" wrapText="1"/>
    </xf>
    <xf numFmtId="0" fontId="6" fillId="0" borderId="20" xfId="54" quotePrefix="1" applyFont="1" applyBorder="1" applyAlignment="1">
      <alignment horizontal="center" vertical="center" wrapText="1"/>
    </xf>
    <xf numFmtId="0" fontId="6" fillId="0" borderId="24" xfId="54" quotePrefix="1" applyFont="1" applyBorder="1" applyAlignment="1">
      <alignment horizontal="left" vertical="center" wrapText="1"/>
    </xf>
    <xf numFmtId="0" fontId="6" fillId="0" borderId="25" xfId="54" quotePrefix="1" applyFont="1" applyBorder="1" applyAlignment="1">
      <alignment horizontal="center" vertical="center" wrapText="1"/>
    </xf>
    <xf numFmtId="0" fontId="6" fillId="0" borderId="21" xfId="54" quotePrefix="1" applyFont="1" applyBorder="1" applyAlignment="1">
      <alignment horizontal="left" vertical="center" wrapText="1"/>
    </xf>
    <xf numFmtId="0" fontId="6" fillId="0" borderId="26" xfId="54" quotePrefix="1" applyFont="1" applyBorder="1" applyAlignment="1">
      <alignment horizontal="center" vertical="center" wrapText="1"/>
    </xf>
    <xf numFmtId="0" fontId="6" fillId="0" borderId="27" xfId="54" quotePrefix="1" applyFont="1" applyBorder="1" applyAlignment="1">
      <alignment horizontal="left" vertical="center" wrapText="1"/>
    </xf>
    <xf numFmtId="0" fontId="6" fillId="0" borderId="28" xfId="54" quotePrefix="1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/>
    </xf>
    <xf numFmtId="0" fontId="4" fillId="0" borderId="16" xfId="19" applyFont="1" applyFill="1" applyBorder="1" applyProtection="1"/>
    <xf numFmtId="0" fontId="38" fillId="0" borderId="0" xfId="19" applyFont="1" applyFill="1" applyBorder="1" applyAlignment="1" applyProtection="1">
      <alignment vertical="center" textRotation="90" wrapText="1"/>
    </xf>
    <xf numFmtId="0" fontId="39" fillId="29" borderId="0" xfId="19" applyFont="1" applyFill="1" applyBorder="1" applyAlignment="1" applyProtection="1">
      <alignment vertical="top" textRotation="90" wrapText="1"/>
    </xf>
    <xf numFmtId="0" fontId="40" fillId="29" borderId="0" xfId="19" applyFont="1" applyFill="1" applyBorder="1" applyAlignment="1" applyProtection="1">
      <alignment vertical="center" wrapText="1"/>
    </xf>
    <xf numFmtId="0" fontId="4" fillId="29" borderId="0" xfId="19" applyFont="1" applyFill="1" applyBorder="1" applyAlignment="1" applyProtection="1">
      <alignment horizontal="left" vertical="center" wrapText="1"/>
    </xf>
    <xf numFmtId="0" fontId="10" fillId="29" borderId="0" xfId="19" applyFont="1" applyFill="1" applyBorder="1" applyAlignment="1" applyProtection="1">
      <alignment horizontal="center" vertical="center" wrapText="1"/>
    </xf>
    <xf numFmtId="3" fontId="38" fillId="29" borderId="0" xfId="19" applyNumberFormat="1" applyFont="1" applyFill="1" applyBorder="1" applyAlignment="1" applyProtection="1">
      <alignment horizontal="right" vertical="center" wrapText="1"/>
    </xf>
    <xf numFmtId="0" fontId="57" fillId="29" borderId="0" xfId="0" applyFont="1" applyFill="1" applyBorder="1" applyAlignment="1">
      <alignment vertical="top" textRotation="90" wrapText="1"/>
    </xf>
    <xf numFmtId="0" fontId="40" fillId="29" borderId="0" xfId="19" applyFont="1" applyFill="1" applyBorder="1" applyAlignment="1" applyProtection="1">
      <alignment horizontal="left" vertical="center" wrapText="1"/>
    </xf>
    <xf numFmtId="0" fontId="52" fillId="29" borderId="0" xfId="19" applyFont="1" applyFill="1" applyBorder="1" applyAlignment="1" applyProtection="1">
      <alignment vertical="center" wrapText="1"/>
    </xf>
    <xf numFmtId="0" fontId="55" fillId="29" borderId="0" xfId="19" applyFont="1" applyFill="1" applyBorder="1" applyAlignment="1" applyProtection="1">
      <alignment vertical="center" wrapText="1"/>
    </xf>
    <xf numFmtId="0" fontId="4" fillId="29" borderId="0" xfId="19" applyFont="1" applyFill="1" applyBorder="1" applyAlignment="1" applyProtection="1">
      <alignment vertical="center"/>
    </xf>
    <xf numFmtId="0" fontId="9" fillId="29" borderId="0" xfId="19" applyFont="1" applyFill="1" applyBorder="1" applyAlignment="1" applyProtection="1">
      <alignment vertical="center" textRotation="90" wrapText="1"/>
    </xf>
    <xf numFmtId="0" fontId="48" fillId="29" borderId="0" xfId="19" applyFont="1" applyFill="1" applyBorder="1" applyAlignment="1" applyProtection="1">
      <alignment vertical="center" wrapText="1"/>
    </xf>
    <xf numFmtId="0" fontId="39" fillId="29" borderId="0" xfId="19" applyFont="1" applyFill="1" applyBorder="1" applyAlignment="1" applyProtection="1">
      <alignment vertical="center" textRotation="90" wrapText="1"/>
    </xf>
    <xf numFmtId="0" fontId="4" fillId="29" borderId="0" xfId="19" applyFont="1" applyFill="1" applyBorder="1" applyAlignment="1" applyProtection="1">
      <alignment vertical="center" wrapText="1"/>
    </xf>
    <xf numFmtId="0" fontId="11" fillId="29" borderId="0" xfId="19" applyFont="1" applyFill="1" applyBorder="1" applyAlignment="1" applyProtection="1">
      <alignment vertical="center" textRotation="90" wrapText="1"/>
    </xf>
    <xf numFmtId="0" fontId="5" fillId="29" borderId="0" xfId="19" applyFont="1" applyFill="1" applyBorder="1" applyAlignment="1" applyProtection="1">
      <alignment vertical="center" textRotation="90" wrapText="1"/>
    </xf>
    <xf numFmtId="0" fontId="4" fillId="29" borderId="0" xfId="19" applyFont="1" applyFill="1" applyBorder="1" applyAlignment="1" applyProtection="1">
      <alignment horizontal="left" wrapText="1"/>
    </xf>
    <xf numFmtId="0" fontId="39" fillId="29" borderId="0" xfId="19" applyFont="1" applyFill="1" applyBorder="1" applyAlignment="1" applyProtection="1">
      <alignment vertical="center" textRotation="90"/>
    </xf>
    <xf numFmtId="0" fontId="38" fillId="29" borderId="0" xfId="19" applyFont="1" applyFill="1" applyBorder="1" applyAlignment="1" applyProtection="1">
      <alignment vertical="center" textRotation="90" wrapText="1"/>
    </xf>
    <xf numFmtId="0" fontId="40" fillId="29" borderId="0" xfId="19" applyFont="1" applyFill="1" applyBorder="1" applyAlignment="1" applyProtection="1">
      <alignment vertical="center" wrapText="1"/>
      <protection locked="0"/>
    </xf>
    <xf numFmtId="0" fontId="4" fillId="29" borderId="0" xfId="19" applyFont="1" applyFill="1" applyBorder="1" applyAlignment="1" applyProtection="1">
      <alignment horizontal="left" wrapText="1"/>
      <protection locked="0"/>
    </xf>
    <xf numFmtId="0" fontId="4" fillId="29" borderId="0" xfId="19" applyFont="1" applyFill="1" applyBorder="1" applyAlignment="1" applyProtection="1">
      <alignment horizontal="left" vertical="center" wrapText="1"/>
      <protection locked="0"/>
    </xf>
    <xf numFmtId="0" fontId="48" fillId="29" borderId="0" xfId="19" applyFont="1" applyFill="1" applyBorder="1" applyAlignment="1" applyProtection="1">
      <alignment horizontal="left" wrapText="1"/>
      <protection locked="0"/>
    </xf>
    <xf numFmtId="0" fontId="10" fillId="29" borderId="0" xfId="19" applyFont="1" applyFill="1" applyBorder="1" applyAlignment="1" applyProtection="1">
      <alignment vertical="center" textRotation="90" wrapText="1"/>
    </xf>
    <xf numFmtId="0" fontId="51" fillId="29" borderId="0" xfId="19" applyFont="1" applyFill="1" applyBorder="1" applyAlignment="1" applyProtection="1">
      <alignment vertical="center" textRotation="90" wrapText="1"/>
    </xf>
    <xf numFmtId="0" fontId="38" fillId="29" borderId="0" xfId="19" applyFont="1" applyFill="1" applyBorder="1" applyAlignment="1" applyProtection="1">
      <alignment vertical="top" textRotation="90" wrapText="1"/>
    </xf>
    <xf numFmtId="0" fontId="55" fillId="29" borderId="0" xfId="19" applyFont="1" applyFill="1" applyBorder="1" applyAlignment="1" applyProtection="1">
      <alignment horizontal="left" vertical="center" wrapText="1"/>
    </xf>
    <xf numFmtId="0" fontId="56" fillId="29" borderId="0" xfId="19" applyFont="1" applyFill="1" applyBorder="1" applyAlignment="1" applyProtection="1">
      <alignment vertical="center" wrapText="1"/>
    </xf>
    <xf numFmtId="0" fontId="50" fillId="29" borderId="0" xfId="19" applyFont="1" applyFill="1" applyBorder="1" applyAlignment="1" applyProtection="1">
      <alignment vertical="top" wrapText="1"/>
    </xf>
    <xf numFmtId="0" fontId="53" fillId="29" borderId="0" xfId="19" applyFont="1" applyFill="1" applyBorder="1" applyAlignment="1" applyProtection="1">
      <alignment vertical="top" wrapText="1"/>
    </xf>
    <xf numFmtId="0" fontId="4" fillId="29" borderId="0" xfId="19" applyNumberFormat="1" applyFont="1" applyFill="1" applyBorder="1" applyAlignment="1" applyProtection="1">
      <alignment wrapText="1"/>
    </xf>
    <xf numFmtId="49" fontId="2" fillId="28" borderId="14" xfId="38" applyNumberFormat="1" applyFont="1" applyFill="1" applyBorder="1" applyAlignment="1">
      <alignment horizontal="center" vertical="center" wrapText="1"/>
    </xf>
    <xf numFmtId="49" fontId="38" fillId="28" borderId="29" xfId="38" applyNumberFormat="1" applyFont="1" applyFill="1" applyBorder="1" applyAlignment="1">
      <alignment horizontal="center" vertical="center" wrapText="1"/>
    </xf>
    <xf numFmtId="49" fontId="75" fillId="28" borderId="30" xfId="38" applyNumberFormat="1" applyFont="1" applyFill="1" applyBorder="1" applyAlignment="1">
      <alignment vertical="center" wrapText="1"/>
    </xf>
    <xf numFmtId="49" fontId="75" fillId="28" borderId="31" xfId="38" applyNumberFormat="1" applyFont="1" applyFill="1" applyBorder="1" applyAlignment="1">
      <alignment vertical="center" wrapText="1"/>
    </xf>
    <xf numFmtId="49" fontId="76" fillId="28" borderId="31" xfId="38" applyNumberFormat="1" applyFont="1" applyFill="1" applyBorder="1" applyAlignment="1">
      <alignment vertical="center" wrapText="1"/>
    </xf>
    <xf numFmtId="49" fontId="75" fillId="28" borderId="32" xfId="38" applyNumberFormat="1" applyFont="1" applyFill="1" applyBorder="1" applyAlignment="1">
      <alignment vertical="center" wrapText="1"/>
    </xf>
    <xf numFmtId="49" fontId="75" fillId="28" borderId="14" xfId="38" applyNumberFormat="1" applyFont="1" applyFill="1" applyBorder="1" applyAlignment="1">
      <alignment vertical="center" wrapText="1"/>
    </xf>
    <xf numFmtId="0" fontId="9" fillId="0" borderId="0" xfId="19" applyFont="1" applyFill="1" applyBorder="1" applyAlignment="1" applyProtection="1">
      <alignment vertical="center" wrapText="1"/>
    </xf>
    <xf numFmtId="49" fontId="9" fillId="28" borderId="33" xfId="38" applyNumberFormat="1" applyFont="1" applyFill="1" applyBorder="1" applyAlignment="1">
      <alignment horizontal="center" vertical="center" wrapText="1"/>
    </xf>
    <xf numFmtId="0" fontId="9" fillId="28" borderId="30" xfId="38" applyNumberFormat="1" applyFont="1" applyFill="1" applyBorder="1" applyAlignment="1">
      <alignment horizontal="center" vertical="center" wrapText="1"/>
    </xf>
    <xf numFmtId="0" fontId="9" fillId="28" borderId="31" xfId="38" applyNumberFormat="1" applyFont="1" applyFill="1" applyBorder="1" applyAlignment="1">
      <alignment horizontal="center" vertical="center" wrapText="1"/>
    </xf>
    <xf numFmtId="0" fontId="9" fillId="28" borderId="32" xfId="38" applyNumberFormat="1" applyFont="1" applyFill="1" applyBorder="1" applyAlignment="1">
      <alignment horizontal="center" vertical="center" wrapText="1"/>
    </xf>
    <xf numFmtId="0" fontId="9" fillId="0" borderId="14" xfId="38" applyFont="1" applyBorder="1" applyAlignment="1">
      <alignment horizontal="center" vertical="center" wrapText="1"/>
    </xf>
    <xf numFmtId="0" fontId="5" fillId="28" borderId="34" xfId="38" applyNumberFormat="1" applyFont="1" applyFill="1" applyBorder="1" applyAlignment="1">
      <alignment horizontal="center" vertical="center" wrapText="1"/>
    </xf>
    <xf numFmtId="0" fontId="5" fillId="28" borderId="35" xfId="38" applyNumberFormat="1" applyFont="1" applyFill="1" applyBorder="1" applyAlignment="1">
      <alignment horizontal="center" vertical="center" wrapText="1"/>
    </xf>
    <xf numFmtId="49" fontId="5" fillId="28" borderId="36" xfId="38" applyNumberFormat="1" applyFont="1" applyFill="1" applyBorder="1" applyAlignment="1">
      <alignment horizontal="center" vertical="center" wrapText="1"/>
    </xf>
    <xf numFmtId="1" fontId="38" fillId="25" borderId="19" xfId="38" applyNumberFormat="1" applyFont="1" applyFill="1" applyBorder="1" applyAlignment="1" applyProtection="1">
      <alignment horizontal="center" vertical="center" wrapText="1"/>
      <protection locked="0"/>
    </xf>
    <xf numFmtId="1" fontId="38" fillId="25" borderId="37" xfId="38" applyNumberFormat="1" applyFont="1" applyFill="1" applyBorder="1" applyAlignment="1" applyProtection="1">
      <alignment horizontal="center" vertical="center" wrapText="1"/>
      <protection locked="0"/>
    </xf>
    <xf numFmtId="1" fontId="38" fillId="25" borderId="20" xfId="38" applyNumberFormat="1" applyFont="1" applyFill="1" applyBorder="1" applyAlignment="1" applyProtection="1">
      <alignment horizontal="center" vertical="center" wrapText="1"/>
      <protection locked="0"/>
    </xf>
    <xf numFmtId="1" fontId="38" fillId="25" borderId="24" xfId="38" applyNumberFormat="1" applyFont="1" applyFill="1" applyBorder="1" applyAlignment="1" applyProtection="1">
      <alignment horizontal="center" vertical="center" wrapText="1"/>
      <protection locked="0"/>
    </xf>
    <xf numFmtId="1" fontId="38" fillId="25" borderId="22" xfId="38" applyNumberFormat="1" applyFont="1" applyFill="1" applyBorder="1" applyAlignment="1" applyProtection="1">
      <alignment horizontal="center" vertical="center" wrapText="1"/>
      <protection locked="0"/>
    </xf>
    <xf numFmtId="1" fontId="38" fillId="25" borderId="38" xfId="38" applyNumberFormat="1" applyFont="1" applyFill="1" applyBorder="1" applyAlignment="1" applyProtection="1">
      <alignment horizontal="center" vertical="center" wrapText="1"/>
      <protection locked="0"/>
    </xf>
    <xf numFmtId="1" fontId="38" fillId="25" borderId="25" xfId="38" applyNumberFormat="1" applyFont="1" applyFill="1" applyBorder="1" applyAlignment="1" applyProtection="1">
      <alignment horizontal="center" vertical="center" wrapText="1"/>
      <protection locked="0"/>
    </xf>
    <xf numFmtId="1" fontId="38" fillId="25" borderId="39" xfId="38" applyNumberFormat="1" applyFont="1" applyFill="1" applyBorder="1" applyAlignment="1" applyProtection="1">
      <alignment horizontal="center" vertical="center" wrapText="1"/>
      <protection locked="0"/>
    </xf>
    <xf numFmtId="1" fontId="38" fillId="25" borderId="40" xfId="38" applyNumberFormat="1" applyFont="1" applyFill="1" applyBorder="1" applyAlignment="1" applyProtection="1">
      <alignment horizontal="center" vertical="center" wrapText="1"/>
      <protection locked="0"/>
    </xf>
    <xf numFmtId="1" fontId="38" fillId="30" borderId="22" xfId="38" applyNumberFormat="1" applyFont="1" applyFill="1" applyBorder="1" applyAlignment="1" applyProtection="1">
      <alignment horizontal="center" vertical="center" wrapText="1"/>
      <protection locked="0"/>
    </xf>
    <xf numFmtId="1" fontId="38" fillId="25" borderId="23" xfId="38" applyNumberFormat="1" applyFont="1" applyFill="1" applyBorder="1" applyAlignment="1" applyProtection="1">
      <alignment horizontal="center" vertical="center" wrapText="1"/>
      <protection locked="0"/>
    </xf>
    <xf numFmtId="1" fontId="38" fillId="25" borderId="27" xfId="38" applyNumberFormat="1" applyFont="1" applyFill="1" applyBorder="1" applyAlignment="1" applyProtection="1">
      <alignment horizontal="center" vertical="center" wrapText="1"/>
      <protection locked="0"/>
    </xf>
    <xf numFmtId="1" fontId="38" fillId="30" borderId="38" xfId="38" applyNumberFormat="1" applyFont="1" applyFill="1" applyBorder="1" applyAlignment="1" applyProtection="1">
      <alignment horizontal="center" vertical="center" wrapText="1"/>
      <protection locked="0"/>
    </xf>
    <xf numFmtId="1" fontId="38" fillId="25" borderId="28" xfId="38" applyNumberFormat="1" applyFont="1" applyFill="1" applyBorder="1" applyAlignment="1" applyProtection="1">
      <alignment horizontal="center" vertical="center" wrapText="1"/>
      <protection locked="0"/>
    </xf>
    <xf numFmtId="3" fontId="39" fillId="31" borderId="17" xfId="38" applyNumberFormat="1" applyFont="1" applyFill="1" applyBorder="1" applyAlignment="1" applyProtection="1">
      <alignment horizontal="right" vertical="center" wrapText="1"/>
      <protection locked="0"/>
    </xf>
    <xf numFmtId="3" fontId="39" fillId="31" borderId="41" xfId="38" applyNumberFormat="1" applyFont="1" applyFill="1" applyBorder="1" applyAlignment="1" applyProtection="1">
      <alignment horizontal="right" vertical="center" wrapText="1"/>
      <protection locked="0"/>
    </xf>
    <xf numFmtId="3" fontId="39" fillId="31" borderId="18" xfId="38" applyNumberFormat="1" applyFont="1" applyFill="1" applyBorder="1" applyAlignment="1" applyProtection="1">
      <alignment horizontal="right" vertical="center" wrapText="1"/>
      <protection locked="0"/>
    </xf>
    <xf numFmtId="0" fontId="80" fillId="0" borderId="11" xfId="38" applyFont="1" applyBorder="1" applyAlignment="1">
      <alignment vertical="center" wrapText="1"/>
    </xf>
    <xf numFmtId="0" fontId="80" fillId="0" borderId="11" xfId="38" applyFont="1" applyBorder="1" applyAlignment="1">
      <alignment vertical="center"/>
    </xf>
    <xf numFmtId="0" fontId="5" fillId="0" borderId="0" xfId="19" applyFont="1" applyFill="1" applyBorder="1" applyAlignment="1" applyProtection="1">
      <alignment wrapText="1"/>
    </xf>
    <xf numFmtId="0" fontId="10" fillId="0" borderId="15" xfId="19" applyFont="1" applyFill="1" applyBorder="1" applyAlignment="1" applyProtection="1">
      <alignment vertical="center"/>
    </xf>
    <xf numFmtId="0" fontId="5" fillId="0" borderId="0" xfId="19" applyFont="1" applyFill="1" applyBorder="1" applyAlignment="1" applyProtection="1">
      <alignment horizontal="center" vertical="center"/>
    </xf>
    <xf numFmtId="0" fontId="9" fillId="0" borderId="15" xfId="19" applyFont="1" applyFill="1" applyBorder="1" applyAlignment="1" applyProtection="1">
      <alignment horizontal="left" vertical="center"/>
    </xf>
    <xf numFmtId="0" fontId="5" fillId="0" borderId="16" xfId="19" applyFont="1" applyFill="1" applyBorder="1" applyAlignment="1" applyProtection="1">
      <alignment horizontal="right" vertical="center"/>
    </xf>
    <xf numFmtId="0" fontId="5" fillId="0" borderId="14" xfId="19" applyFont="1" applyFill="1" applyBorder="1" applyAlignment="1" applyProtection="1">
      <alignment horizontal="left" vertical="center"/>
    </xf>
    <xf numFmtId="0" fontId="12" fillId="0" borderId="0" xfId="19" applyFont="1" applyFill="1" applyBorder="1" applyAlignment="1">
      <alignment horizontal="center" vertical="center" wrapText="1"/>
    </xf>
    <xf numFmtId="0" fontId="38" fillId="0" borderId="0" xfId="19" applyFont="1" applyFill="1" applyBorder="1" applyAlignment="1" applyProtection="1">
      <alignment horizontal="left" vertical="center" wrapText="1"/>
    </xf>
    <xf numFmtId="0" fontId="63" fillId="0" borderId="0" xfId="19" applyFont="1" applyFill="1" applyBorder="1" applyAlignment="1">
      <alignment vertical="center" wrapText="1"/>
    </xf>
    <xf numFmtId="0" fontId="38" fillId="0" borderId="0" xfId="19" applyFont="1" applyFill="1" applyBorder="1" applyAlignment="1" applyProtection="1">
      <alignment vertical="center" wrapText="1"/>
    </xf>
    <xf numFmtId="0" fontId="36" fillId="29" borderId="0" xfId="0" applyFont="1" applyFill="1"/>
    <xf numFmtId="0" fontId="4" fillId="29" borderId="0" xfId="19" applyFont="1" applyFill="1" applyBorder="1" applyProtection="1"/>
    <xf numFmtId="0" fontId="73" fillId="28" borderId="42" xfId="38" applyNumberFormat="1" applyFont="1" applyFill="1" applyBorder="1" applyAlignment="1">
      <alignment horizontal="center" vertical="center" wrapText="1"/>
    </xf>
    <xf numFmtId="0" fontId="73" fillId="28" borderId="18" xfId="38" applyNumberFormat="1" applyFont="1" applyFill="1" applyBorder="1" applyAlignment="1">
      <alignment horizontal="center" vertical="center" wrapText="1"/>
    </xf>
    <xf numFmtId="0" fontId="73" fillId="28" borderId="41" xfId="38" applyNumberFormat="1" applyFont="1" applyFill="1" applyBorder="1" applyAlignment="1">
      <alignment horizontal="center" vertical="center" wrapText="1"/>
    </xf>
    <xf numFmtId="49" fontId="73" fillId="28" borderId="33" xfId="38" applyNumberFormat="1" applyFont="1" applyFill="1" applyBorder="1" applyAlignment="1">
      <alignment horizontal="center" vertical="center" wrapText="1"/>
    </xf>
    <xf numFmtId="49" fontId="73" fillId="28" borderId="14" xfId="38" applyNumberFormat="1" applyFont="1" applyFill="1" applyBorder="1" applyAlignment="1">
      <alignment horizontal="center" vertical="center" wrapText="1"/>
    </xf>
    <xf numFmtId="0" fontId="9" fillId="0" borderId="0" xfId="19" applyFont="1" applyFill="1" applyAlignment="1">
      <alignment horizontal="left" vertical="center"/>
    </xf>
    <xf numFmtId="0" fontId="57" fillId="0" borderId="0" xfId="38"/>
    <xf numFmtId="0" fontId="74" fillId="0" borderId="0" xfId="38" applyFont="1" applyAlignment="1">
      <alignment wrapText="1"/>
    </xf>
    <xf numFmtId="0" fontId="71" fillId="0" borderId="0" xfId="38" applyFont="1" applyAlignment="1">
      <alignment horizontal="center" wrapText="1"/>
    </xf>
    <xf numFmtId="0" fontId="39" fillId="0" borderId="0" xfId="38" applyFont="1" applyBorder="1" applyAlignment="1">
      <alignment vertical="center" wrapText="1"/>
    </xf>
    <xf numFmtId="49" fontId="70" fillId="28" borderId="43" xfId="38" applyNumberFormat="1" applyFont="1" applyFill="1" applyBorder="1" applyAlignment="1">
      <alignment horizontal="center" vertical="center" wrapText="1"/>
    </xf>
    <xf numFmtId="49" fontId="72" fillId="0" borderId="0" xfId="38" applyNumberFormat="1" applyFont="1" applyFill="1" applyBorder="1" applyAlignment="1">
      <alignment vertical="center" wrapText="1"/>
    </xf>
    <xf numFmtId="49" fontId="90" fillId="0" borderId="0" xfId="38" applyNumberFormat="1" applyFont="1" applyFill="1" applyBorder="1" applyAlignment="1">
      <alignment horizontal="center" vertical="center" wrapText="1"/>
    </xf>
    <xf numFmtId="0" fontId="90" fillId="0" borderId="0" xfId="38" applyNumberFormat="1" applyFont="1" applyFill="1" applyBorder="1" applyAlignment="1">
      <alignment horizontal="center" vertical="center" wrapText="1"/>
    </xf>
    <xf numFmtId="1" fontId="6" fillId="0" borderId="0" xfId="38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38" applyAlignment="1">
      <alignment vertical="center"/>
    </xf>
    <xf numFmtId="49" fontId="70" fillId="28" borderId="44" xfId="38" applyNumberFormat="1" applyFont="1" applyFill="1" applyBorder="1" applyAlignment="1">
      <alignment horizontal="center" vertical="center" wrapText="1"/>
    </xf>
    <xf numFmtId="49" fontId="70" fillId="28" borderId="38" xfId="38" applyNumberFormat="1" applyFont="1" applyFill="1" applyBorder="1" applyAlignment="1">
      <alignment horizontal="center" vertical="center" wrapText="1"/>
    </xf>
    <xf numFmtId="49" fontId="70" fillId="28" borderId="28" xfId="38" applyNumberFormat="1" applyFont="1" applyFill="1" applyBorder="1" applyAlignment="1">
      <alignment horizontal="center" vertical="center" wrapText="1"/>
    </xf>
    <xf numFmtId="0" fontId="70" fillId="28" borderId="45" xfId="38" applyNumberFormat="1" applyFont="1" applyFill="1" applyBorder="1" applyAlignment="1">
      <alignment horizontal="center" vertical="center" wrapText="1"/>
    </xf>
    <xf numFmtId="0" fontId="70" fillId="28" borderId="34" xfId="38" applyNumberFormat="1" applyFont="1" applyFill="1" applyBorder="1" applyAlignment="1">
      <alignment horizontal="center" vertical="center" wrapText="1"/>
    </xf>
    <xf numFmtId="0" fontId="70" fillId="0" borderId="35" xfId="38" applyFont="1" applyFill="1" applyBorder="1" applyAlignment="1">
      <alignment horizontal="center" vertical="center" wrapText="1"/>
    </xf>
    <xf numFmtId="0" fontId="70" fillId="0" borderId="36" xfId="38" applyFont="1" applyFill="1" applyBorder="1" applyAlignment="1">
      <alignment horizontal="center" vertical="center" wrapText="1"/>
    </xf>
    <xf numFmtId="49" fontId="70" fillId="28" borderId="10" xfId="38" applyNumberFormat="1" applyFont="1" applyFill="1" applyBorder="1" applyAlignment="1">
      <alignment horizontal="left" vertical="center" wrapText="1"/>
    </xf>
    <xf numFmtId="49" fontId="70" fillId="28" borderId="45" xfId="38" applyNumberFormat="1" applyFont="1" applyFill="1" applyBorder="1" applyAlignment="1">
      <alignment vertical="center" wrapText="1"/>
    </xf>
    <xf numFmtId="0" fontId="70" fillId="28" borderId="35" xfId="38" applyNumberFormat="1" applyFont="1" applyFill="1" applyBorder="1" applyAlignment="1">
      <alignment horizontal="center" vertical="center" wrapText="1"/>
    </xf>
    <xf numFmtId="0" fontId="70" fillId="28" borderId="36" xfId="38" applyNumberFormat="1" applyFont="1" applyFill="1" applyBorder="1" applyAlignment="1">
      <alignment horizontal="center" vertical="center" wrapText="1"/>
    </xf>
    <xf numFmtId="49" fontId="70" fillId="28" borderId="46" xfId="38" applyNumberFormat="1" applyFont="1" applyFill="1" applyBorder="1" applyAlignment="1">
      <alignment horizontal="left" vertical="center" wrapText="1"/>
    </xf>
    <xf numFmtId="49" fontId="70" fillId="28" borderId="31" xfId="38" applyNumberFormat="1" applyFont="1" applyFill="1" applyBorder="1" applyAlignment="1">
      <alignment horizontal="left" vertical="center" wrapText="1"/>
    </xf>
    <xf numFmtId="49" fontId="70" fillId="28" borderId="47" xfId="38" applyNumberFormat="1" applyFont="1" applyFill="1" applyBorder="1" applyAlignment="1">
      <alignment horizontal="left" vertical="center" wrapText="1"/>
    </xf>
    <xf numFmtId="49" fontId="38" fillId="28" borderId="46" xfId="38" applyNumberFormat="1" applyFont="1" applyFill="1" applyBorder="1" applyAlignment="1">
      <alignment horizontal="left" vertical="center" wrapText="1"/>
    </xf>
    <xf numFmtId="49" fontId="38" fillId="28" borderId="47" xfId="38" applyNumberFormat="1" applyFont="1" applyFill="1" applyBorder="1" applyAlignment="1">
      <alignment horizontal="left" vertical="center" wrapText="1"/>
    </xf>
    <xf numFmtId="1" fontId="41" fillId="25" borderId="48" xfId="38" applyNumberFormat="1" applyFont="1" applyFill="1" applyBorder="1" applyAlignment="1" applyProtection="1">
      <alignment horizontal="center" vertical="center" wrapText="1"/>
      <protection locked="0"/>
    </xf>
    <xf numFmtId="1" fontId="82" fillId="25" borderId="49" xfId="38" applyNumberFormat="1" applyFont="1" applyFill="1" applyBorder="1" applyAlignment="1" applyProtection="1">
      <alignment horizontal="center" vertical="center" wrapText="1"/>
      <protection locked="0"/>
    </xf>
    <xf numFmtId="1" fontId="41" fillId="25" borderId="49" xfId="38" applyNumberFormat="1" applyFont="1" applyFill="1" applyBorder="1" applyAlignment="1" applyProtection="1">
      <alignment horizontal="center" vertical="center" wrapText="1"/>
      <protection locked="0"/>
    </xf>
    <xf numFmtId="1" fontId="82" fillId="25" borderId="50" xfId="38" applyNumberFormat="1" applyFont="1" applyFill="1" applyBorder="1" applyAlignment="1" applyProtection="1">
      <alignment horizontal="center" vertical="center" wrapText="1"/>
      <protection locked="0"/>
    </xf>
    <xf numFmtId="1" fontId="82" fillId="25" borderId="48" xfId="38" applyNumberFormat="1" applyFont="1" applyFill="1" applyBorder="1" applyAlignment="1" applyProtection="1">
      <alignment horizontal="center" vertical="center" wrapText="1"/>
      <protection locked="0"/>
    </xf>
    <xf numFmtId="1" fontId="82" fillId="25" borderId="51" xfId="38" applyNumberFormat="1" applyFont="1" applyFill="1" applyBorder="1" applyAlignment="1" applyProtection="1">
      <alignment horizontal="center" vertical="center" wrapText="1"/>
      <protection locked="0"/>
    </xf>
    <xf numFmtId="1" fontId="82" fillId="25" borderId="52" xfId="38" applyNumberFormat="1" applyFont="1" applyFill="1" applyBorder="1" applyAlignment="1" applyProtection="1">
      <alignment horizontal="center" vertical="center" wrapText="1"/>
      <protection locked="0"/>
    </xf>
    <xf numFmtId="1" fontId="82" fillId="25" borderId="53" xfId="38" applyNumberFormat="1" applyFont="1" applyFill="1" applyBorder="1" applyAlignment="1" applyProtection="1">
      <alignment horizontal="center" vertical="center" wrapText="1"/>
      <protection locked="0"/>
    </xf>
    <xf numFmtId="0" fontId="83" fillId="0" borderId="15" xfId="38" applyFont="1" applyBorder="1" applyAlignment="1">
      <alignment horizontal="center" vertical="center"/>
    </xf>
    <xf numFmtId="0" fontId="77" fillId="0" borderId="0" xfId="38" applyFont="1" applyBorder="1" applyAlignment="1">
      <alignment horizontal="left" vertical="top" wrapText="1"/>
    </xf>
    <xf numFmtId="0" fontId="83" fillId="0" borderId="11" xfId="38" applyFont="1" applyBorder="1" applyAlignment="1">
      <alignment horizontal="center" vertical="center"/>
    </xf>
    <xf numFmtId="0" fontId="77" fillId="0" borderId="0" xfId="38" applyFont="1" applyBorder="1" applyAlignment="1">
      <alignment horizontal="left" vertical="top"/>
    </xf>
    <xf numFmtId="0" fontId="81" fillId="0" borderId="15" xfId="38" applyFont="1" applyBorder="1" applyAlignment="1">
      <alignment horizontal="center" vertical="center"/>
    </xf>
    <xf numFmtId="0" fontId="73" fillId="28" borderId="33" xfId="38" applyNumberFormat="1" applyFont="1" applyFill="1" applyBorder="1" applyAlignment="1">
      <alignment horizontal="center" vertical="center" wrapText="1"/>
    </xf>
    <xf numFmtId="0" fontId="77" fillId="0" borderId="0" xfId="38" applyFont="1" applyAlignment="1">
      <alignment vertical="top" wrapText="1"/>
    </xf>
    <xf numFmtId="0" fontId="73" fillId="28" borderId="54" xfId="38" applyNumberFormat="1" applyFont="1" applyFill="1" applyBorder="1" applyAlignment="1">
      <alignment horizontal="center" vertical="center" wrapText="1"/>
    </xf>
    <xf numFmtId="0" fontId="73" fillId="0" borderId="0" xfId="38" applyFont="1" applyAlignment="1">
      <alignment horizontal="center" wrapText="1"/>
    </xf>
    <xf numFmtId="0" fontId="73" fillId="0" borderId="11" xfId="38" applyFont="1" applyBorder="1" applyAlignment="1">
      <alignment horizontal="center" vertical="center"/>
    </xf>
    <xf numFmtId="0" fontId="73" fillId="28" borderId="55" xfId="38" applyNumberFormat="1" applyFont="1" applyFill="1" applyBorder="1" applyAlignment="1">
      <alignment horizontal="center" vertical="center" wrapText="1"/>
    </xf>
    <xf numFmtId="0" fontId="73" fillId="28" borderId="56" xfId="38" applyNumberFormat="1" applyFont="1" applyFill="1" applyBorder="1" applyAlignment="1">
      <alignment horizontal="center" vertical="center" wrapText="1"/>
    </xf>
    <xf numFmtId="0" fontId="73" fillId="28" borderId="57" xfId="38" applyNumberFormat="1" applyFont="1" applyFill="1" applyBorder="1" applyAlignment="1">
      <alignment horizontal="center" vertical="center" wrapText="1"/>
    </xf>
    <xf numFmtId="0" fontId="9" fillId="0" borderId="15" xfId="38" applyFont="1" applyBorder="1" applyAlignment="1">
      <alignment horizontal="center" vertical="center"/>
    </xf>
    <xf numFmtId="0" fontId="73" fillId="0" borderId="55" xfId="38" applyFont="1" applyBorder="1" applyAlignment="1">
      <alignment horizontal="center" vertical="center" wrapText="1"/>
    </xf>
    <xf numFmtId="0" fontId="73" fillId="0" borderId="57" xfId="38" applyFont="1" applyBorder="1" applyAlignment="1">
      <alignment horizontal="center" vertical="center" wrapText="1"/>
    </xf>
    <xf numFmtId="0" fontId="73" fillId="0" borderId="15" xfId="38" applyFont="1" applyBorder="1" applyAlignment="1">
      <alignment horizontal="center" vertical="center"/>
    </xf>
    <xf numFmtId="0" fontId="61" fillId="0" borderId="0" xfId="19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wrapText="1"/>
      <protection locked="0"/>
    </xf>
    <xf numFmtId="0" fontId="62" fillId="0" borderId="0" xfId="0" applyFont="1" applyFill="1" applyBorder="1"/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89" fontId="61" fillId="0" borderId="0" xfId="19" applyNumberFormat="1" applyFont="1" applyFill="1" applyBorder="1" applyAlignment="1" applyProtection="1">
      <alignment horizontal="center" vertical="center" wrapText="1"/>
    </xf>
    <xf numFmtId="0" fontId="36" fillId="0" borderId="0" xfId="0" applyFont="1" applyFill="1" applyBorder="1"/>
    <xf numFmtId="188" fontId="61" fillId="0" borderId="0" xfId="19" applyNumberFormat="1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>
      <alignment horizontal="center" vertical="top"/>
    </xf>
    <xf numFmtId="0" fontId="10" fillId="0" borderId="0" xfId="19" applyFont="1" applyFill="1" applyBorder="1" applyAlignment="1" applyProtection="1">
      <alignment vertical="center" wrapText="1"/>
    </xf>
    <xf numFmtId="0" fontId="6" fillId="0" borderId="0" xfId="0" applyFont="1"/>
    <xf numFmtId="49" fontId="2" fillId="28" borderId="58" xfId="0" applyNumberFormat="1" applyFont="1" applyFill="1" applyBorder="1" applyAlignment="1">
      <alignment horizontal="center" vertical="center" wrapText="1"/>
    </xf>
    <xf numFmtId="49" fontId="5" fillId="28" borderId="17" xfId="0" applyNumberFormat="1" applyFont="1" applyFill="1" applyBorder="1" applyAlignment="1">
      <alignment horizontal="center" vertical="center" wrapText="1"/>
    </xf>
    <xf numFmtId="49" fontId="5" fillId="28" borderId="58" xfId="0" applyNumberFormat="1" applyFont="1" applyFill="1" applyBorder="1" applyAlignment="1">
      <alignment horizontal="center" vertical="center" wrapText="1"/>
    </xf>
    <xf numFmtId="49" fontId="5" fillId="28" borderId="42" xfId="0" applyNumberFormat="1" applyFont="1" applyFill="1" applyBorder="1" applyAlignment="1">
      <alignment horizontal="center" vertical="center" wrapText="1"/>
    </xf>
    <xf numFmtId="49" fontId="5" fillId="28" borderId="41" xfId="0" applyNumberFormat="1" applyFont="1" applyFill="1" applyBorder="1" applyAlignment="1">
      <alignment horizontal="center" vertical="center" wrapText="1"/>
    </xf>
    <xf numFmtId="49" fontId="5" fillId="28" borderId="18" xfId="0" applyNumberFormat="1" applyFont="1" applyFill="1" applyBorder="1" applyAlignment="1">
      <alignment horizontal="center" vertical="center" wrapText="1"/>
    </xf>
    <xf numFmtId="49" fontId="9" fillId="28" borderId="17" xfId="0" applyNumberFormat="1" applyFont="1" applyFill="1" applyBorder="1" applyAlignment="1">
      <alignment horizontal="left" vertical="center" wrapText="1"/>
    </xf>
    <xf numFmtId="49" fontId="51" fillId="28" borderId="38" xfId="0" applyNumberFormat="1" applyFont="1" applyFill="1" applyBorder="1" applyAlignment="1">
      <alignment horizontal="center" vertical="center" textRotation="90" wrapText="1"/>
    </xf>
    <xf numFmtId="0" fontId="51" fillId="0" borderId="22" xfId="0" applyFont="1" applyBorder="1" applyAlignment="1">
      <alignment horizontal="center" vertical="center" wrapText="1"/>
    </xf>
    <xf numFmtId="49" fontId="10" fillId="28" borderId="33" xfId="0" applyNumberFormat="1" applyFont="1" applyFill="1" applyBorder="1" applyAlignment="1">
      <alignment horizontal="center" vertical="center" wrapText="1"/>
    </xf>
    <xf numFmtId="49" fontId="51" fillId="28" borderId="38" xfId="0" applyNumberFormat="1" applyFont="1" applyFill="1" applyBorder="1" applyAlignment="1">
      <alignment horizontal="justify" vertical="center" textRotation="90" wrapText="1"/>
    </xf>
    <xf numFmtId="2" fontId="78" fillId="27" borderId="59" xfId="44" applyNumberFormat="1" applyFont="1" applyFill="1" applyBorder="1" applyAlignment="1">
      <alignment horizontal="left" vertical="top" wrapText="1"/>
    </xf>
    <xf numFmtId="2" fontId="78" fillId="27" borderId="24" xfId="44" applyNumberFormat="1" applyFont="1" applyFill="1" applyBorder="1" applyAlignment="1">
      <alignment horizontal="left" vertical="top" wrapText="1"/>
    </xf>
    <xf numFmtId="49" fontId="78" fillId="28" borderId="24" xfId="0" applyNumberFormat="1" applyFont="1" applyFill="1" applyBorder="1" applyAlignment="1">
      <alignment horizontal="left" vertical="top" wrapText="1"/>
    </xf>
    <xf numFmtId="0" fontId="78" fillId="0" borderId="31" xfId="58" applyFont="1" applyBorder="1" applyAlignment="1">
      <alignment vertical="center" wrapText="1"/>
    </xf>
    <xf numFmtId="0" fontId="78" fillId="0" borderId="31" xfId="58" applyNumberFormat="1" applyFont="1" applyBorder="1" applyAlignment="1">
      <alignment vertical="center" wrapText="1"/>
    </xf>
    <xf numFmtId="2" fontId="78" fillId="27" borderId="24" xfId="51" applyNumberFormat="1" applyFont="1" applyFill="1" applyBorder="1" applyAlignment="1">
      <alignment horizontal="left" vertical="top" wrapText="1"/>
    </xf>
    <xf numFmtId="2" fontId="78" fillId="27" borderId="21" xfId="51" applyNumberFormat="1" applyFont="1" applyFill="1" applyBorder="1" applyAlignment="1">
      <alignment horizontal="left" vertical="top" wrapText="1"/>
    </xf>
    <xf numFmtId="49" fontId="9" fillId="28" borderId="60" xfId="0" applyNumberFormat="1" applyFont="1" applyFill="1" applyBorder="1" applyAlignment="1">
      <alignment horizontal="center" vertical="center" wrapText="1"/>
    </xf>
    <xf numFmtId="49" fontId="9" fillId="28" borderId="61" xfId="0" applyNumberFormat="1" applyFont="1" applyFill="1" applyBorder="1" applyAlignment="1">
      <alignment horizontal="center" vertical="center" wrapText="1"/>
    </xf>
    <xf numFmtId="49" fontId="6" fillId="28" borderId="39" xfId="0" applyNumberFormat="1" applyFont="1" applyFill="1" applyBorder="1" applyAlignment="1">
      <alignment horizontal="center" vertical="center" wrapText="1"/>
    </xf>
    <xf numFmtId="49" fontId="9" fillId="28" borderId="56" xfId="0" applyNumberFormat="1" applyFont="1" applyFill="1" applyBorder="1" applyAlignment="1">
      <alignment horizontal="center" vertical="center" wrapText="1"/>
    </xf>
    <xf numFmtId="49" fontId="6" fillId="28" borderId="62" xfId="0" applyNumberFormat="1" applyFont="1" applyFill="1" applyBorder="1" applyAlignment="1">
      <alignment horizontal="center" vertical="center" wrapText="1"/>
    </xf>
    <xf numFmtId="49" fontId="9" fillId="28" borderId="57" xfId="0" applyNumberFormat="1" applyFont="1" applyFill="1" applyBorder="1" applyAlignment="1">
      <alignment horizontal="center" vertical="center" wrapText="1"/>
    </xf>
    <xf numFmtId="1" fontId="9" fillId="25" borderId="63" xfId="0" applyNumberFormat="1" applyFont="1" applyFill="1" applyBorder="1" applyAlignment="1" applyProtection="1">
      <alignment horizontal="right" vertical="center" wrapText="1"/>
      <protection locked="0"/>
    </xf>
    <xf numFmtId="1" fontId="9" fillId="25" borderId="23" xfId="0" applyNumberFormat="1" applyFont="1" applyFill="1" applyBorder="1" applyAlignment="1" applyProtection="1">
      <alignment horizontal="right" vertical="center" wrapText="1"/>
      <protection locked="0"/>
    </xf>
    <xf numFmtId="1" fontId="9" fillId="25" borderId="64" xfId="0" applyNumberFormat="1" applyFont="1" applyFill="1" applyBorder="1" applyAlignment="1" applyProtection="1">
      <alignment horizontal="right" vertical="center" wrapText="1"/>
      <protection locked="0"/>
    </xf>
    <xf numFmtId="1" fontId="6" fillId="25" borderId="40" xfId="0" applyNumberFormat="1" applyFont="1" applyFill="1" applyBorder="1" applyAlignment="1" applyProtection="1">
      <alignment horizontal="right" vertical="center" wrapText="1"/>
      <protection locked="0"/>
    </xf>
    <xf numFmtId="1" fontId="6" fillId="25" borderId="22" xfId="0" applyNumberFormat="1" applyFont="1" applyFill="1" applyBorder="1" applyAlignment="1" applyProtection="1">
      <alignment horizontal="right" vertical="center" wrapText="1"/>
      <protection locked="0"/>
    </xf>
    <xf numFmtId="1" fontId="6" fillId="25" borderId="25" xfId="0" applyNumberFormat="1" applyFont="1" applyFill="1" applyBorder="1" applyAlignment="1" applyProtection="1">
      <alignment horizontal="right" vertical="center" wrapText="1"/>
      <protection locked="0"/>
    </xf>
    <xf numFmtId="1" fontId="9" fillId="25" borderId="40" xfId="0" applyNumberFormat="1" applyFont="1" applyFill="1" applyBorder="1" applyAlignment="1" applyProtection="1">
      <alignment horizontal="right" vertical="center" wrapText="1"/>
      <protection locked="0"/>
    </xf>
    <xf numFmtId="1" fontId="9" fillId="25" borderId="22" xfId="0" applyNumberFormat="1" applyFont="1" applyFill="1" applyBorder="1" applyAlignment="1" applyProtection="1">
      <alignment horizontal="right" vertical="center" wrapText="1"/>
      <protection locked="0"/>
    </xf>
    <xf numFmtId="1" fontId="9" fillId="25" borderId="25" xfId="0" applyNumberFormat="1" applyFont="1" applyFill="1" applyBorder="1" applyAlignment="1" applyProtection="1">
      <alignment horizontal="right" vertical="center" wrapText="1"/>
      <protection locked="0"/>
    </xf>
    <xf numFmtId="1" fontId="9" fillId="25" borderId="65" xfId="0" applyNumberFormat="1" applyFont="1" applyFill="1" applyBorder="1" applyAlignment="1" applyProtection="1">
      <alignment horizontal="right" vertical="center" wrapText="1"/>
      <protection locked="0"/>
    </xf>
    <xf numFmtId="1" fontId="9" fillId="25" borderId="29" xfId="0" applyNumberFormat="1" applyFont="1" applyFill="1" applyBorder="1" applyAlignment="1" applyProtection="1">
      <alignment horizontal="right" vertical="center" wrapText="1"/>
      <protection locked="0"/>
    </xf>
    <xf numFmtId="1" fontId="9" fillId="25" borderId="26" xfId="0" applyNumberFormat="1" applyFont="1" applyFill="1" applyBorder="1" applyAlignment="1" applyProtection="1">
      <alignment horizontal="right" vertical="center" wrapText="1"/>
      <protection locked="0"/>
    </xf>
    <xf numFmtId="1" fontId="38" fillId="31" borderId="42" xfId="0" applyNumberFormat="1" applyFont="1" applyFill="1" applyBorder="1" applyAlignment="1" applyProtection="1">
      <alignment horizontal="right" vertical="center" wrapText="1"/>
      <protection locked="0"/>
    </xf>
    <xf numFmtId="1" fontId="38" fillId="31" borderId="41" xfId="0" applyNumberFormat="1" applyFont="1" applyFill="1" applyBorder="1" applyAlignment="1" applyProtection="1">
      <alignment horizontal="right" vertical="center" wrapText="1"/>
      <protection locked="0"/>
    </xf>
    <xf numFmtId="1" fontId="38" fillId="31" borderId="1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19" applyFont="1" applyFill="1" applyBorder="1" applyAlignment="1" applyProtection="1">
      <alignment vertical="center"/>
    </xf>
    <xf numFmtId="0" fontId="38" fillId="0" borderId="38" xfId="38" applyNumberFormat="1" applyFont="1" applyBorder="1" applyAlignment="1">
      <alignment horizontal="center" vertical="center" textRotation="90" wrapText="1"/>
    </xf>
    <xf numFmtId="0" fontId="5" fillId="0" borderId="17" xfId="38" applyFont="1" applyBorder="1" applyAlignment="1">
      <alignment horizontal="center"/>
    </xf>
    <xf numFmtId="0" fontId="5" fillId="0" borderId="41" xfId="38" applyFont="1" applyBorder="1" applyAlignment="1">
      <alignment horizontal="center"/>
    </xf>
    <xf numFmtId="0" fontId="5" fillId="0" borderId="18" xfId="38" applyFont="1" applyBorder="1" applyAlignment="1">
      <alignment horizontal="center"/>
    </xf>
    <xf numFmtId="0" fontId="81" fillId="0" borderId="0" xfId="0" applyFont="1"/>
    <xf numFmtId="0" fontId="0" fillId="0" borderId="66" xfId="0" applyBorder="1"/>
    <xf numFmtId="0" fontId="0" fillId="0" borderId="40" xfId="0" applyBorder="1"/>
    <xf numFmtId="0" fontId="5" fillId="0" borderId="39" xfId="0" applyFont="1" applyBorder="1"/>
    <xf numFmtId="1" fontId="39" fillId="25" borderId="67" xfId="38" applyNumberFormat="1" applyFont="1" applyFill="1" applyBorder="1" applyAlignment="1" applyProtection="1">
      <alignment horizontal="right" vertical="center" wrapText="1"/>
      <protection locked="0"/>
    </xf>
    <xf numFmtId="1" fontId="86" fillId="25" borderId="49" xfId="38" applyNumberFormat="1" applyFont="1" applyFill="1" applyBorder="1" applyAlignment="1" applyProtection="1">
      <alignment horizontal="right" vertical="center" wrapText="1"/>
      <protection locked="0"/>
    </xf>
    <xf numFmtId="1" fontId="86" fillId="25" borderId="50" xfId="38" applyNumberFormat="1" applyFont="1" applyFill="1" applyBorder="1" applyAlignment="1" applyProtection="1">
      <alignment horizontal="right" vertical="center" wrapText="1"/>
      <protection locked="0"/>
    </xf>
    <xf numFmtId="0" fontId="9" fillId="0" borderId="39" xfId="0" applyFont="1" applyBorder="1"/>
    <xf numFmtId="0" fontId="9" fillId="0" borderId="66" xfId="0" applyFont="1" applyBorder="1"/>
    <xf numFmtId="0" fontId="9" fillId="0" borderId="40" xfId="0" applyFont="1" applyBorder="1"/>
    <xf numFmtId="49" fontId="51" fillId="27" borderId="37" xfId="2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vertical="top"/>
    </xf>
    <xf numFmtId="0" fontId="51" fillId="0" borderId="38" xfId="38" applyFont="1" applyBorder="1" applyAlignment="1">
      <alignment horizontal="center" vertical="center" wrapText="1"/>
    </xf>
    <xf numFmtId="0" fontId="5" fillId="0" borderId="17" xfId="38" applyFont="1" applyBorder="1" applyAlignment="1" applyProtection="1">
      <alignment horizontal="center" vertical="center" wrapText="1"/>
    </xf>
    <xf numFmtId="0" fontId="5" fillId="0" borderId="41" xfId="38" applyFont="1" applyBorder="1" applyAlignment="1" applyProtection="1">
      <alignment horizontal="center" vertical="center" wrapText="1"/>
    </xf>
    <xf numFmtId="0" fontId="5" fillId="0" borderId="41" xfId="38" applyFont="1" applyBorder="1" applyAlignment="1" applyProtection="1">
      <alignment horizontal="center" vertical="center"/>
    </xf>
    <xf numFmtId="0" fontId="5" fillId="0" borderId="18" xfId="38" applyFont="1" applyBorder="1" applyAlignment="1" applyProtection="1">
      <alignment horizontal="center" vertical="center" wrapText="1"/>
    </xf>
    <xf numFmtId="0" fontId="51" fillId="0" borderId="28" xfId="38" applyFont="1" applyBorder="1" applyAlignment="1">
      <alignment horizontal="center" vertical="center" wrapText="1"/>
    </xf>
    <xf numFmtId="0" fontId="5" fillId="32" borderId="17" xfId="20" applyNumberFormat="1" applyFont="1" applyFill="1" applyBorder="1" applyAlignment="1" applyProtection="1">
      <alignment horizontal="left" vertical="top"/>
      <protection locked="0"/>
    </xf>
    <xf numFmtId="0" fontId="5" fillId="32" borderId="41" xfId="20" applyNumberFormat="1" applyFont="1" applyFill="1" applyBorder="1" applyAlignment="1" applyProtection="1">
      <alignment horizontal="left" vertical="top"/>
      <protection locked="0"/>
    </xf>
    <xf numFmtId="0" fontId="5" fillId="32" borderId="18" xfId="20" applyNumberFormat="1" applyFont="1" applyFill="1" applyBorder="1" applyAlignment="1" applyProtection="1">
      <alignment horizontal="left" vertical="top"/>
      <protection locked="0"/>
    </xf>
    <xf numFmtId="49" fontId="68" fillId="0" borderId="61" xfId="42" applyNumberFormat="1" applyFont="1" applyFill="1" applyBorder="1" applyAlignment="1">
      <alignment horizontal="center" vertical="center" wrapText="1"/>
    </xf>
    <xf numFmtId="49" fontId="68" fillId="0" borderId="56" xfId="42" applyNumberFormat="1" applyFont="1" applyFill="1" applyBorder="1" applyAlignment="1">
      <alignment horizontal="center" vertical="center" wrapText="1"/>
    </xf>
    <xf numFmtId="49" fontId="68" fillId="0" borderId="57" xfId="42" applyNumberFormat="1" applyFont="1" applyFill="1" applyBorder="1" applyAlignment="1">
      <alignment horizontal="center" vertical="center" wrapText="1"/>
    </xf>
    <xf numFmtId="49" fontId="79" fillId="0" borderId="39" xfId="42" applyNumberFormat="1" applyFont="1" applyFill="1" applyBorder="1" applyAlignment="1">
      <alignment horizontal="left" vertical="center" wrapText="1"/>
    </xf>
    <xf numFmtId="49" fontId="79" fillId="0" borderId="39" xfId="59" applyNumberFormat="1" applyFont="1" applyFill="1" applyBorder="1" applyAlignment="1">
      <alignment horizontal="left" vertical="center" wrapText="1"/>
    </xf>
    <xf numFmtId="0" fontId="79" fillId="0" borderId="62" xfId="42" applyFont="1" applyFill="1" applyBorder="1" applyAlignment="1">
      <alignment horizontal="left" vertical="center" wrapText="1"/>
    </xf>
    <xf numFmtId="0" fontId="5" fillId="32" borderId="22" xfId="20" applyNumberFormat="1" applyFont="1" applyFill="1" applyBorder="1" applyAlignment="1" applyProtection="1">
      <alignment horizontal="left" vertical="top"/>
      <protection locked="0"/>
    </xf>
    <xf numFmtId="0" fontId="5" fillId="32" borderId="29" xfId="20" applyNumberFormat="1" applyFont="1" applyFill="1" applyBorder="1" applyAlignment="1" applyProtection="1">
      <alignment horizontal="left" vertical="top"/>
      <protection locked="0"/>
    </xf>
    <xf numFmtId="0" fontId="5" fillId="32" borderId="62" xfId="20" applyNumberFormat="1" applyFont="1" applyFill="1" applyBorder="1" applyAlignment="1" applyProtection="1">
      <alignment horizontal="left" vertical="top"/>
      <protection locked="0"/>
    </xf>
    <xf numFmtId="0" fontId="5" fillId="32" borderId="26" xfId="20" applyNumberFormat="1" applyFont="1" applyFill="1" applyBorder="1" applyAlignment="1" applyProtection="1">
      <alignment horizontal="left" vertical="top"/>
      <protection locked="0"/>
    </xf>
    <xf numFmtId="49" fontId="5" fillId="27" borderId="33" xfId="20" applyNumberFormat="1" applyFont="1" applyFill="1" applyBorder="1" applyAlignment="1">
      <alignment horizontal="center" vertical="center" wrapText="1"/>
    </xf>
    <xf numFmtId="49" fontId="5" fillId="27" borderId="42" xfId="20" applyNumberFormat="1" applyFont="1" applyFill="1" applyBorder="1" applyAlignment="1">
      <alignment horizontal="center" vertical="center" wrapText="1"/>
    </xf>
    <xf numFmtId="49" fontId="5" fillId="27" borderId="41" xfId="20" applyNumberFormat="1" applyFont="1" applyFill="1" applyBorder="1" applyAlignment="1">
      <alignment horizontal="center" vertical="center" wrapText="1"/>
    </xf>
    <xf numFmtId="49" fontId="5" fillId="27" borderId="18" xfId="20" applyNumberFormat="1" applyFont="1" applyFill="1" applyBorder="1" applyAlignment="1">
      <alignment horizontal="center" vertical="center" wrapText="1"/>
    </xf>
    <xf numFmtId="0" fontId="5" fillId="32" borderId="19" xfId="20" applyNumberFormat="1" applyFont="1" applyFill="1" applyBorder="1" applyAlignment="1" applyProtection="1">
      <alignment horizontal="left" vertical="top"/>
      <protection locked="0"/>
    </xf>
    <xf numFmtId="0" fontId="5" fillId="32" borderId="37" xfId="20" applyNumberFormat="1" applyFont="1" applyFill="1" applyBorder="1" applyAlignment="1" applyProtection="1">
      <alignment horizontal="left" vertical="top"/>
      <protection locked="0"/>
    </xf>
    <xf numFmtId="0" fontId="5" fillId="32" borderId="20" xfId="20" applyNumberFormat="1" applyFont="1" applyFill="1" applyBorder="1" applyAlignment="1" applyProtection="1">
      <alignment horizontal="left" vertical="top"/>
      <protection locked="0"/>
    </xf>
    <xf numFmtId="0" fontId="5" fillId="32" borderId="24" xfId="20" applyNumberFormat="1" applyFont="1" applyFill="1" applyBorder="1" applyAlignment="1" applyProtection="1">
      <alignment horizontal="left" vertical="top"/>
      <protection locked="0"/>
    </xf>
    <xf numFmtId="0" fontId="5" fillId="32" borderId="25" xfId="20" applyNumberFormat="1" applyFont="1" applyFill="1" applyBorder="1" applyAlignment="1" applyProtection="1">
      <alignment horizontal="left" vertical="top"/>
      <protection locked="0"/>
    </xf>
    <xf numFmtId="0" fontId="5" fillId="32" borderId="21" xfId="20" applyNumberFormat="1" applyFont="1" applyFill="1" applyBorder="1" applyAlignment="1" applyProtection="1">
      <alignment horizontal="left" vertical="top"/>
      <protection locked="0"/>
    </xf>
    <xf numFmtId="0" fontId="57" fillId="0" borderId="66" xfId="38" applyBorder="1"/>
    <xf numFmtId="0" fontId="36" fillId="0" borderId="66" xfId="38" applyFont="1" applyFill="1" applyBorder="1"/>
    <xf numFmtId="0" fontId="57" fillId="0" borderId="0" xfId="38" applyFont="1" applyFill="1" applyBorder="1" applyAlignment="1">
      <alignment horizontal="left" vertical="center" wrapText="1"/>
    </xf>
    <xf numFmtId="0" fontId="36" fillId="0" borderId="0" xfId="38" applyFont="1" applyFill="1" applyBorder="1"/>
    <xf numFmtId="0" fontId="5" fillId="0" borderId="0" xfId="38" applyFont="1" applyFill="1" applyBorder="1" applyAlignment="1" applyProtection="1">
      <alignment vertical="top" wrapText="1"/>
      <protection locked="0"/>
    </xf>
    <xf numFmtId="0" fontId="4" fillId="0" borderId="0" xfId="38" applyFont="1" applyFill="1" applyBorder="1" applyAlignment="1" applyProtection="1">
      <alignment horizontal="left" vertical="center" wrapText="1"/>
      <protection locked="0"/>
    </xf>
    <xf numFmtId="0" fontId="4" fillId="0" borderId="68" xfId="38" applyFont="1" applyFill="1" applyBorder="1" applyAlignment="1" applyProtection="1">
      <alignment vertical="center"/>
      <protection locked="0"/>
    </xf>
    <xf numFmtId="0" fontId="4" fillId="0" borderId="68" xfId="38" applyFont="1" applyFill="1" applyBorder="1" applyAlignment="1" applyProtection="1">
      <alignment horizontal="left" vertical="center"/>
      <protection locked="0"/>
    </xf>
    <xf numFmtId="0" fontId="4" fillId="0" borderId="0" xfId="38" applyFont="1" applyFill="1" applyBorder="1" applyAlignment="1" applyProtection="1">
      <alignment vertical="center"/>
      <protection locked="0"/>
    </xf>
    <xf numFmtId="189" fontId="6" fillId="0" borderId="0" xfId="38" applyNumberFormat="1" applyFont="1" applyFill="1" applyBorder="1" applyAlignment="1" applyProtection="1">
      <alignment vertical="center" wrapText="1"/>
      <protection locked="0"/>
    </xf>
    <xf numFmtId="0" fontId="81" fillId="0" borderId="15" xfId="38" applyFont="1" applyBorder="1" applyAlignment="1">
      <alignment vertical="center" wrapText="1"/>
    </xf>
    <xf numFmtId="0" fontId="9" fillId="0" borderId="39" xfId="19" applyFont="1" applyFill="1" applyBorder="1" applyAlignment="1">
      <alignment vertical="center"/>
    </xf>
    <xf numFmtId="0" fontId="36" fillId="29" borderId="40" xfId="0" applyFont="1" applyFill="1" applyBorder="1"/>
    <xf numFmtId="0" fontId="36" fillId="0" borderId="66" xfId="0" applyFont="1" applyFill="1" applyBorder="1"/>
    <xf numFmtId="0" fontId="81" fillId="0" borderId="11" xfId="0" applyFont="1" applyBorder="1" applyAlignment="1">
      <alignment vertical="center" wrapText="1"/>
    </xf>
    <xf numFmtId="0" fontId="0" fillId="0" borderId="22" xfId="0" applyNumberFormat="1" applyBorder="1"/>
    <xf numFmtId="0" fontId="0" fillId="0" borderId="22" xfId="0" applyNumberFormat="1" applyBorder="1" applyAlignment="1">
      <alignment wrapText="1"/>
    </xf>
    <xf numFmtId="0" fontId="0" fillId="0" borderId="0" xfId="0" applyAlignment="1">
      <alignment wrapText="1"/>
    </xf>
    <xf numFmtId="0" fontId="91" fillId="0" borderId="22" xfId="0" applyNumberFormat="1" applyFont="1" applyBorder="1"/>
    <xf numFmtId="0" fontId="91" fillId="0" borderId="0" xfId="0" applyFont="1"/>
    <xf numFmtId="0" fontId="92" fillId="0" borderId="22" xfId="0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 vertical="center"/>
    </xf>
    <xf numFmtId="0" fontId="69" fillId="26" borderId="69" xfId="47" applyNumberFormat="1" applyFont="1" applyFill="1" applyBorder="1" applyAlignment="1" applyProtection="1">
      <alignment horizontal="center" vertical="center" wrapText="1"/>
    </xf>
    <xf numFmtId="0" fontId="69" fillId="26" borderId="70" xfId="47" applyNumberFormat="1" applyFont="1" applyFill="1" applyBorder="1" applyAlignment="1" applyProtection="1">
      <alignment horizontal="center" vertical="center" wrapText="1"/>
    </xf>
    <xf numFmtId="0" fontId="4" fillId="0" borderId="22" xfId="0" applyFont="1" applyBorder="1"/>
    <xf numFmtId="0" fontId="92" fillId="0" borderId="0" xfId="0" applyFont="1" applyAlignment="1">
      <alignment horizontal="center"/>
    </xf>
    <xf numFmtId="0" fontId="4" fillId="0" borderId="40" xfId="0" applyFont="1" applyBorder="1"/>
    <xf numFmtId="0" fontId="0" fillId="0" borderId="40" xfId="0" applyNumberFormat="1" applyBorder="1"/>
    <xf numFmtId="0" fontId="42" fillId="0" borderId="22" xfId="52" applyNumberFormat="1" applyBorder="1"/>
    <xf numFmtId="0" fontId="42" fillId="0" borderId="22" xfId="52" applyNumberFormat="1" applyBorder="1" applyAlignment="1">
      <alignment wrapText="1"/>
    </xf>
    <xf numFmtId="0" fontId="92" fillId="0" borderId="22" xfId="52" applyNumberFormat="1" applyFont="1" applyBorder="1" applyAlignment="1">
      <alignment horizontal="center"/>
    </xf>
    <xf numFmtId="0" fontId="91" fillId="0" borderId="22" xfId="52" applyNumberFormat="1" applyFont="1" applyBorder="1"/>
    <xf numFmtId="0" fontId="90" fillId="0" borderId="0" xfId="0" applyFont="1"/>
    <xf numFmtId="0" fontId="4" fillId="0" borderId="14" xfId="57" applyFont="1" applyFill="1" applyBorder="1" applyAlignment="1" applyProtection="1">
      <alignment horizontal="center" vertical="center" wrapText="1"/>
      <protection locked="0"/>
    </xf>
    <xf numFmtId="0" fontId="4" fillId="0" borderId="15" xfId="57" applyFont="1" applyFill="1" applyBorder="1" applyAlignment="1" applyProtection="1">
      <alignment horizontal="center" vertical="center" wrapText="1"/>
      <protection locked="0"/>
    </xf>
    <xf numFmtId="0" fontId="4" fillId="0" borderId="16" xfId="57" applyFont="1" applyFill="1" applyBorder="1" applyAlignment="1" applyProtection="1">
      <alignment horizontal="center" vertical="center" wrapText="1"/>
      <protection locked="0"/>
    </xf>
    <xf numFmtId="0" fontId="45" fillId="0" borderId="14" xfId="57" applyFont="1" applyFill="1" applyBorder="1" applyAlignment="1" applyProtection="1">
      <alignment horizontal="center"/>
    </xf>
    <xf numFmtId="0" fontId="45" fillId="0" borderId="15" xfId="57" applyFont="1" applyFill="1" applyBorder="1" applyAlignment="1" applyProtection="1">
      <alignment horizontal="center"/>
    </xf>
    <xf numFmtId="0" fontId="45" fillId="0" borderId="16" xfId="57" applyFont="1" applyFill="1" applyBorder="1" applyAlignment="1" applyProtection="1">
      <alignment horizontal="center"/>
    </xf>
    <xf numFmtId="0" fontId="60" fillId="0" borderId="13" xfId="55" applyFont="1" applyFill="1" applyBorder="1" applyAlignment="1" applyProtection="1">
      <alignment horizontal="center" vertical="center" wrapText="1"/>
      <protection locked="0"/>
    </xf>
    <xf numFmtId="0" fontId="60" fillId="0" borderId="0" xfId="55" applyFont="1" applyFill="1" applyBorder="1" applyAlignment="1" applyProtection="1">
      <alignment horizontal="center" vertical="center" wrapText="1"/>
      <protection locked="0"/>
    </xf>
    <xf numFmtId="0" fontId="3" fillId="0" borderId="14" xfId="57" applyFont="1" applyFill="1" applyBorder="1" applyAlignment="1" applyProtection="1">
      <alignment horizontal="center"/>
    </xf>
    <xf numFmtId="0" fontId="3" fillId="0" borderId="15" xfId="57" applyFont="1" applyFill="1" applyBorder="1" applyAlignment="1" applyProtection="1">
      <alignment horizontal="center"/>
    </xf>
    <xf numFmtId="0" fontId="3" fillId="0" borderId="16" xfId="57" applyFont="1" applyFill="1" applyBorder="1" applyAlignment="1" applyProtection="1">
      <alignment horizontal="center"/>
    </xf>
    <xf numFmtId="0" fontId="5" fillId="0" borderId="15" xfId="57" applyFont="1" applyFill="1" applyBorder="1" applyAlignment="1" applyProtection="1">
      <alignment horizontal="center"/>
    </xf>
    <xf numFmtId="0" fontId="5" fillId="0" borderId="16" xfId="57" applyFont="1" applyFill="1" applyBorder="1" applyAlignment="1" applyProtection="1">
      <alignment horizontal="center"/>
    </xf>
    <xf numFmtId="0" fontId="9" fillId="25" borderId="14" xfId="57" applyFont="1" applyFill="1" applyBorder="1" applyAlignment="1" applyProtection="1">
      <alignment horizontal="center"/>
      <protection locked="0"/>
    </xf>
    <xf numFmtId="0" fontId="9" fillId="25" borderId="15" xfId="57" applyFont="1" applyFill="1" applyBorder="1" applyAlignment="1" applyProtection="1">
      <alignment horizontal="center"/>
      <protection locked="0"/>
    </xf>
    <xf numFmtId="0" fontId="9" fillId="25" borderId="16" xfId="57" applyFont="1" applyFill="1" applyBorder="1" applyAlignment="1" applyProtection="1">
      <alignment horizontal="center"/>
      <protection locked="0"/>
    </xf>
    <xf numFmtId="0" fontId="36" fillId="0" borderId="15" xfId="57" applyFont="1" applyFill="1" applyBorder="1" applyAlignment="1" applyProtection="1">
      <alignment horizontal="center"/>
      <protection locked="0"/>
    </xf>
    <xf numFmtId="0" fontId="36" fillId="0" borderId="16" xfId="57" applyFont="1" applyFill="1" applyBorder="1" applyAlignment="1" applyProtection="1">
      <alignment horizontal="center"/>
      <protection locked="0"/>
    </xf>
    <xf numFmtId="0" fontId="4" fillId="0" borderId="43" xfId="57" applyFont="1" applyFill="1" applyBorder="1" applyAlignment="1" applyProtection="1">
      <alignment horizontal="center" vertical="center" wrapText="1"/>
      <protection locked="0"/>
    </xf>
    <xf numFmtId="0" fontId="4" fillId="0" borderId="71" xfId="57" applyFont="1" applyFill="1" applyBorder="1" applyAlignment="1" applyProtection="1">
      <alignment horizontal="center" vertical="center" wrapText="1"/>
      <protection locked="0"/>
    </xf>
    <xf numFmtId="0" fontId="4" fillId="0" borderId="72" xfId="57" applyFont="1" applyFill="1" applyBorder="1" applyAlignment="1" applyProtection="1">
      <alignment horizontal="center" vertical="center" wrapText="1"/>
      <protection locked="0"/>
    </xf>
    <xf numFmtId="0" fontId="4" fillId="0" borderId="10" xfId="57" applyFont="1" applyFill="1" applyBorder="1" applyAlignment="1" applyProtection="1">
      <alignment horizontal="center" vertical="center" wrapText="1"/>
      <protection locked="0"/>
    </xf>
    <xf numFmtId="0" fontId="4" fillId="0" borderId="11" xfId="57" applyFont="1" applyFill="1" applyBorder="1" applyAlignment="1" applyProtection="1">
      <alignment horizontal="center" vertical="center" wrapText="1"/>
      <protection locked="0"/>
    </xf>
    <xf numFmtId="0" fontId="4" fillId="0" borderId="12" xfId="57" applyFont="1" applyFill="1" applyBorder="1" applyAlignment="1" applyProtection="1">
      <alignment horizontal="center" vertical="center" wrapText="1"/>
      <protection locked="0"/>
    </xf>
    <xf numFmtId="0" fontId="37" fillId="0" borderId="14" xfId="57" applyFont="1" applyFill="1" applyBorder="1" applyAlignment="1" applyProtection="1">
      <alignment horizontal="center" vertical="top"/>
    </xf>
    <xf numFmtId="0" fontId="37" fillId="0" borderId="15" xfId="57" applyFont="1" applyFill="1" applyBorder="1" applyAlignment="1" applyProtection="1">
      <alignment horizontal="center" vertical="top"/>
    </xf>
    <xf numFmtId="0" fontId="37" fillId="0" borderId="16" xfId="57" applyFont="1" applyFill="1" applyBorder="1" applyAlignment="1" applyProtection="1">
      <alignment horizontal="center" vertical="top"/>
    </xf>
    <xf numFmtId="0" fontId="9" fillId="0" borderId="43" xfId="55" applyFont="1" applyFill="1" applyBorder="1" applyAlignment="1" applyProtection="1">
      <alignment horizontal="center" wrapText="1"/>
      <protection locked="0"/>
    </xf>
    <xf numFmtId="0" fontId="9" fillId="0" borderId="71" xfId="55" applyFont="1" applyFill="1" applyBorder="1" applyAlignment="1" applyProtection="1">
      <alignment horizontal="center" wrapText="1"/>
      <protection locked="0"/>
    </xf>
    <xf numFmtId="0" fontId="9" fillId="0" borderId="72" xfId="55" applyFont="1" applyFill="1" applyBorder="1" applyAlignment="1" applyProtection="1">
      <alignment horizontal="center" wrapText="1"/>
      <protection locked="0"/>
    </xf>
    <xf numFmtId="0" fontId="3" fillId="0" borderId="14" xfId="57" applyFont="1" applyFill="1" applyBorder="1" applyAlignment="1" applyProtection="1">
      <alignment horizontal="center" vertical="center" wrapText="1"/>
      <protection locked="0"/>
    </xf>
    <xf numFmtId="0" fontId="3" fillId="0" borderId="15" xfId="57" applyFont="1" applyFill="1" applyBorder="1" applyAlignment="1" applyProtection="1">
      <alignment horizontal="center" vertical="center" wrapText="1"/>
      <protection locked="0"/>
    </xf>
    <xf numFmtId="0" fontId="3" fillId="0" borderId="16" xfId="57" applyFont="1" applyFill="1" applyBorder="1" applyAlignment="1" applyProtection="1">
      <alignment horizontal="center" vertical="center" wrapText="1"/>
      <protection locked="0"/>
    </xf>
    <xf numFmtId="0" fontId="4" fillId="0" borderId="13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 applyFill="1" applyBorder="1" applyAlignment="1" applyProtection="1">
      <alignment horizontal="center" vertical="center" wrapText="1"/>
      <protection locked="0"/>
    </xf>
    <xf numFmtId="0" fontId="4" fillId="0" borderId="73" xfId="57" applyFont="1" applyFill="1" applyBorder="1" applyAlignment="1" applyProtection="1">
      <alignment horizontal="center" vertical="center" wrapText="1"/>
      <protection locked="0"/>
    </xf>
    <xf numFmtId="0" fontId="47" fillId="0" borderId="15" xfId="57" applyFont="1" applyFill="1" applyBorder="1" applyProtection="1"/>
    <xf numFmtId="0" fontId="47" fillId="0" borderId="16" xfId="57" applyFont="1" applyFill="1" applyBorder="1" applyProtection="1"/>
    <xf numFmtId="0" fontId="3" fillId="0" borderId="33" xfId="57" applyFont="1" applyFill="1" applyBorder="1" applyAlignment="1" applyProtection="1">
      <alignment horizontal="center"/>
      <protection locked="0"/>
    </xf>
    <xf numFmtId="0" fontId="11" fillId="0" borderId="14" xfId="57" applyFont="1" applyFill="1" applyBorder="1" applyAlignment="1" applyProtection="1">
      <alignment horizontal="center" vertical="center"/>
      <protection locked="0"/>
    </xf>
    <xf numFmtId="0" fontId="11" fillId="0" borderId="16" xfId="57" applyFont="1" applyFill="1" applyBorder="1" applyAlignment="1" applyProtection="1">
      <alignment horizontal="center" vertical="center"/>
      <protection locked="0"/>
    </xf>
    <xf numFmtId="0" fontId="3" fillId="0" borderId="14" xfId="57" applyFont="1" applyFill="1" applyBorder="1" applyAlignment="1" applyProtection="1">
      <alignment horizontal="center"/>
      <protection locked="0"/>
    </xf>
    <xf numFmtId="0" fontId="3" fillId="0" borderId="15" xfId="57" applyFont="1" applyFill="1" applyBorder="1" applyAlignment="1" applyProtection="1">
      <alignment horizontal="center"/>
      <protection locked="0"/>
    </xf>
    <xf numFmtId="0" fontId="3" fillId="0" borderId="16" xfId="57" applyFont="1" applyFill="1" applyBorder="1" applyAlignment="1" applyProtection="1">
      <alignment horizontal="center"/>
      <protection locked="0"/>
    </xf>
    <xf numFmtId="0" fontId="45" fillId="0" borderId="14" xfId="57" applyFont="1" applyFill="1" applyBorder="1" applyAlignment="1" applyProtection="1">
      <alignment horizontal="center" wrapText="1"/>
    </xf>
    <xf numFmtId="0" fontId="11" fillId="0" borderId="14" xfId="55" applyFont="1" applyFill="1" applyBorder="1" applyAlignment="1" applyProtection="1">
      <alignment horizontal="center" vertical="center" wrapText="1"/>
      <protection locked="0"/>
    </xf>
    <xf numFmtId="0" fontId="11" fillId="0" borderId="15" xfId="55" applyFont="1" applyFill="1" applyBorder="1" applyAlignment="1" applyProtection="1">
      <alignment horizontal="center" vertical="center" wrapText="1"/>
      <protection locked="0"/>
    </xf>
    <xf numFmtId="0" fontId="11" fillId="0" borderId="16" xfId="55" applyFont="1" applyFill="1" applyBorder="1" applyAlignment="1" applyProtection="1">
      <alignment horizontal="center" vertical="center" wrapText="1"/>
      <protection locked="0"/>
    </xf>
    <xf numFmtId="0" fontId="11" fillId="0" borderId="15" xfId="57" applyFont="1" applyFill="1" applyBorder="1" applyAlignment="1" applyProtection="1">
      <alignment horizontal="center" vertical="center"/>
      <protection locked="0"/>
    </xf>
    <xf numFmtId="0" fontId="38" fillId="0" borderId="14" xfId="55" applyFont="1" applyFill="1" applyBorder="1" applyAlignment="1" applyProtection="1">
      <alignment horizontal="center"/>
      <protection locked="0"/>
    </xf>
    <xf numFmtId="0" fontId="38" fillId="0" borderId="15" xfId="55" applyFont="1" applyFill="1" applyBorder="1" applyAlignment="1" applyProtection="1">
      <alignment horizontal="center"/>
      <protection locked="0"/>
    </xf>
    <xf numFmtId="0" fontId="38" fillId="0" borderId="16" xfId="55" applyFont="1" applyFill="1" applyBorder="1" applyAlignment="1" applyProtection="1">
      <alignment horizontal="center"/>
      <protection locked="0"/>
    </xf>
    <xf numFmtId="0" fontId="5" fillId="0" borderId="13" xfId="55" applyFont="1" applyFill="1" applyBorder="1" applyAlignment="1" applyProtection="1">
      <alignment horizontal="center"/>
    </xf>
    <xf numFmtId="0" fontId="5" fillId="0" borderId="0" xfId="55" applyFont="1" applyFill="1" applyAlignment="1" applyProtection="1">
      <alignment horizontal="center"/>
    </xf>
    <xf numFmtId="0" fontId="9" fillId="0" borderId="43" xfId="56" applyFont="1" applyFill="1" applyBorder="1" applyAlignment="1" applyProtection="1">
      <alignment horizontal="center" vertical="center" wrapText="1"/>
      <protection locked="0"/>
    </xf>
    <xf numFmtId="0" fontId="9" fillId="0" borderId="71" xfId="56" applyFont="1" applyFill="1" applyBorder="1" applyAlignment="1" applyProtection="1">
      <alignment horizontal="center" vertical="center" wrapText="1"/>
      <protection locked="0"/>
    </xf>
    <xf numFmtId="0" fontId="9" fillId="0" borderId="72" xfId="56" applyFont="1" applyFill="1" applyBorder="1" applyAlignment="1" applyProtection="1">
      <alignment horizontal="center" vertical="center" wrapText="1"/>
      <protection locked="0"/>
    </xf>
    <xf numFmtId="0" fontId="4" fillId="0" borderId="0" xfId="19" applyNumberFormat="1" applyFont="1" applyFill="1" applyBorder="1" applyAlignment="1" applyProtection="1">
      <alignment horizontal="left" wrapText="1"/>
    </xf>
    <xf numFmtId="49" fontId="38" fillId="28" borderId="74" xfId="38" applyNumberFormat="1" applyFont="1" applyFill="1" applyBorder="1" applyAlignment="1">
      <alignment horizontal="center" vertical="center" wrapText="1"/>
    </xf>
    <xf numFmtId="49" fontId="38" fillId="28" borderId="71" xfId="38" applyNumberFormat="1" applyFont="1" applyFill="1" applyBorder="1" applyAlignment="1">
      <alignment horizontal="center" vertical="center" wrapText="1"/>
    </xf>
    <xf numFmtId="49" fontId="38" fillId="28" borderId="34" xfId="38" applyNumberFormat="1" applyFont="1" applyFill="1" applyBorder="1" applyAlignment="1">
      <alignment horizontal="center" vertical="center" wrapText="1"/>
    </xf>
    <xf numFmtId="49" fontId="38" fillId="28" borderId="36" xfId="38" applyNumberFormat="1" applyFont="1" applyFill="1" applyBorder="1" applyAlignment="1">
      <alignment horizontal="center" vertical="center" wrapText="1"/>
    </xf>
    <xf numFmtId="49" fontId="38" fillId="28" borderId="75" xfId="38" applyNumberFormat="1" applyFont="1" applyFill="1" applyBorder="1" applyAlignment="1">
      <alignment horizontal="center" vertical="center" wrapText="1"/>
    </xf>
    <xf numFmtId="49" fontId="5" fillId="28" borderId="46" xfId="38" applyNumberFormat="1" applyFont="1" applyFill="1" applyBorder="1" applyAlignment="1">
      <alignment horizontal="center" vertical="center" wrapText="1"/>
    </xf>
    <xf numFmtId="49" fontId="5" fillId="28" borderId="32" xfId="38" applyNumberFormat="1" applyFont="1" applyFill="1" applyBorder="1" applyAlignment="1">
      <alignment horizontal="center" vertical="center" wrapText="1"/>
    </xf>
    <xf numFmtId="49" fontId="9" fillId="28" borderId="55" xfId="38" applyNumberFormat="1" applyFont="1" applyFill="1" applyBorder="1" applyAlignment="1">
      <alignment horizontal="center" vertical="center" wrapText="1"/>
    </xf>
    <xf numFmtId="49" fontId="9" fillId="28" borderId="76" xfId="38" applyNumberFormat="1" applyFont="1" applyFill="1" applyBorder="1" applyAlignment="1">
      <alignment horizontal="center" vertical="center" wrapText="1"/>
    </xf>
    <xf numFmtId="49" fontId="38" fillId="28" borderId="77" xfId="38" applyNumberFormat="1" applyFont="1" applyFill="1" applyBorder="1" applyAlignment="1">
      <alignment horizontal="center" vertical="center" wrapText="1"/>
    </xf>
    <xf numFmtId="49" fontId="38" fillId="28" borderId="44" xfId="38" applyNumberFormat="1" applyFont="1" applyFill="1" applyBorder="1" applyAlignment="1">
      <alignment horizontal="center" vertical="center" wrapText="1"/>
    </xf>
    <xf numFmtId="49" fontId="61" fillId="28" borderId="35" xfId="38" applyNumberFormat="1" applyFont="1" applyFill="1" applyBorder="1" applyAlignment="1">
      <alignment horizontal="center" vertical="center" wrapText="1"/>
    </xf>
    <xf numFmtId="49" fontId="61" fillId="28" borderId="78" xfId="38" applyNumberFormat="1" applyFont="1" applyFill="1" applyBorder="1" applyAlignment="1">
      <alignment horizontal="center" vertical="center" wrapText="1"/>
    </xf>
    <xf numFmtId="49" fontId="38" fillId="28" borderId="35" xfId="38" applyNumberFormat="1" applyFont="1" applyFill="1" applyBorder="1" applyAlignment="1">
      <alignment horizontal="center" vertical="center" wrapText="1"/>
    </xf>
    <xf numFmtId="49" fontId="38" fillId="28" borderId="78" xfId="38" applyNumberFormat="1" applyFont="1" applyFill="1" applyBorder="1" applyAlignment="1">
      <alignment horizontal="center" vertical="center" wrapText="1"/>
    </xf>
    <xf numFmtId="49" fontId="70" fillId="28" borderId="46" xfId="38" applyNumberFormat="1" applyFont="1" applyFill="1" applyBorder="1" applyAlignment="1">
      <alignment horizontal="center" vertical="center" wrapText="1"/>
    </xf>
    <xf numFmtId="49" fontId="70" fillId="28" borderId="32" xfId="38" applyNumberFormat="1" applyFont="1" applyFill="1" applyBorder="1" applyAlignment="1">
      <alignment horizontal="center" vertical="center" wrapText="1"/>
    </xf>
    <xf numFmtId="49" fontId="70" fillId="28" borderId="55" xfId="38" applyNumberFormat="1" applyFont="1" applyFill="1" applyBorder="1" applyAlignment="1">
      <alignment horizontal="center" vertical="center" wrapText="1"/>
    </xf>
    <xf numFmtId="49" fontId="70" fillId="28" borderId="76" xfId="38" applyNumberFormat="1" applyFont="1" applyFill="1" applyBorder="1" applyAlignment="1">
      <alignment horizontal="center" vertical="center" wrapText="1"/>
    </xf>
    <xf numFmtId="49" fontId="70" fillId="28" borderId="79" xfId="38" applyNumberFormat="1" applyFont="1" applyFill="1" applyBorder="1" applyAlignment="1">
      <alignment horizontal="center" vertical="center" wrapText="1"/>
    </xf>
    <xf numFmtId="49" fontId="70" fillId="28" borderId="51" xfId="38" applyNumberFormat="1" applyFont="1" applyFill="1" applyBorder="1" applyAlignment="1">
      <alignment horizontal="center" vertical="center" wrapText="1"/>
    </xf>
    <xf numFmtId="0" fontId="81" fillId="0" borderId="11" xfId="38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49" fontId="51" fillId="28" borderId="44" xfId="0" applyNumberFormat="1" applyFont="1" applyFill="1" applyBorder="1" applyAlignment="1">
      <alignment horizontal="center" vertical="center" wrapText="1"/>
    </xf>
    <xf numFmtId="49" fontId="51" fillId="28" borderId="81" xfId="0" applyNumberFormat="1" applyFont="1" applyFill="1" applyBorder="1" applyAlignment="1">
      <alignment horizontal="center" vertical="center" wrapText="1"/>
    </xf>
    <xf numFmtId="49" fontId="51" fillId="28" borderId="39" xfId="0" applyNumberFormat="1" applyFont="1" applyFill="1" applyBorder="1" applyAlignment="1">
      <alignment horizontal="center" vertical="center" wrapText="1"/>
    </xf>
    <xf numFmtId="49" fontId="51" fillId="28" borderId="66" xfId="0" applyNumberFormat="1" applyFont="1" applyFill="1" applyBorder="1" applyAlignment="1">
      <alignment horizontal="center" vertical="center" wrapText="1"/>
    </xf>
    <xf numFmtId="49" fontId="51" fillId="28" borderId="40" xfId="0" applyNumberFormat="1" applyFont="1" applyFill="1" applyBorder="1" applyAlignment="1">
      <alignment horizontal="center" vertical="center" wrapText="1"/>
    </xf>
    <xf numFmtId="0" fontId="9" fillId="0" borderId="14" xfId="19" applyFont="1" applyFill="1" applyBorder="1" applyAlignment="1" applyProtection="1">
      <alignment horizontal="center" vertical="center"/>
    </xf>
    <xf numFmtId="0" fontId="9" fillId="0" borderId="15" xfId="19" applyFont="1" applyFill="1" applyBorder="1" applyAlignment="1" applyProtection="1">
      <alignment horizontal="center" vertical="center"/>
    </xf>
    <xf numFmtId="0" fontId="9" fillId="0" borderId="16" xfId="19" applyFont="1" applyFill="1" applyBorder="1" applyAlignment="1" applyProtection="1">
      <alignment horizontal="center" vertical="center"/>
    </xf>
    <xf numFmtId="49" fontId="51" fillId="28" borderId="19" xfId="0" applyNumberFormat="1" applyFont="1" applyFill="1" applyBorder="1" applyAlignment="1">
      <alignment horizontal="center" vertical="center" wrapText="1"/>
    </xf>
    <xf numFmtId="49" fontId="51" fillId="28" borderId="24" xfId="0" applyNumberFormat="1" applyFont="1" applyFill="1" applyBorder="1" applyAlignment="1">
      <alignment horizontal="center" vertical="center" wrapText="1"/>
    </xf>
    <xf numFmtId="49" fontId="51" fillId="28" borderId="27" xfId="0" applyNumberFormat="1" applyFont="1" applyFill="1" applyBorder="1" applyAlignment="1">
      <alignment horizontal="center" vertical="center" wrapText="1"/>
    </xf>
    <xf numFmtId="49" fontId="51" fillId="28" borderId="36" xfId="0" applyNumberFormat="1" applyFont="1" applyFill="1" applyBorder="1" applyAlignment="1">
      <alignment horizontal="center" vertical="center" wrapText="1"/>
    </xf>
    <xf numFmtId="49" fontId="51" fillId="28" borderId="75" xfId="0" applyNumberFormat="1" applyFont="1" applyFill="1" applyBorder="1" applyAlignment="1">
      <alignment horizontal="center" vertical="center" wrapText="1"/>
    </xf>
    <xf numFmtId="49" fontId="51" fillId="28" borderId="50" xfId="0" applyNumberFormat="1" applyFont="1" applyFill="1" applyBorder="1" applyAlignment="1">
      <alignment horizontal="center" vertical="center" wrapText="1"/>
    </xf>
    <xf numFmtId="49" fontId="10" fillId="28" borderId="55" xfId="0" applyNumberFormat="1" applyFont="1" applyFill="1" applyBorder="1" applyAlignment="1">
      <alignment horizontal="center" vertical="center" wrapText="1"/>
    </xf>
    <xf numFmtId="49" fontId="10" fillId="28" borderId="56" xfId="0" applyNumberFormat="1" applyFont="1" applyFill="1" applyBorder="1" applyAlignment="1">
      <alignment horizontal="center" vertical="center" wrapText="1"/>
    </xf>
    <xf numFmtId="49" fontId="10" fillId="28" borderId="76" xfId="0" applyNumberFormat="1" applyFont="1" applyFill="1" applyBorder="1" applyAlignment="1">
      <alignment horizontal="center" vertical="center" wrapText="1"/>
    </xf>
    <xf numFmtId="49" fontId="38" fillId="28" borderId="79" xfId="0" applyNumberFormat="1" applyFont="1" applyFill="1" applyBorder="1" applyAlignment="1">
      <alignment horizontal="center" vertical="center" wrapText="1"/>
    </xf>
    <xf numFmtId="49" fontId="38" fillId="28" borderId="80" xfId="0" applyNumberFormat="1" applyFont="1" applyFill="1" applyBorder="1" applyAlignment="1">
      <alignment horizontal="center" vertical="center" wrapText="1"/>
    </xf>
    <xf numFmtId="49" fontId="38" fillId="28" borderId="77" xfId="0" applyNumberFormat="1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center" wrapText="1"/>
    </xf>
    <xf numFmtId="0" fontId="51" fillId="0" borderId="35" xfId="0" applyFont="1" applyFill="1" applyBorder="1" applyAlignment="1">
      <alignment horizontal="center" vertical="center" textRotation="90" wrapText="1"/>
    </xf>
    <xf numFmtId="0" fontId="51" fillId="0" borderId="78" xfId="0" applyFont="1" applyFill="1" applyBorder="1" applyAlignment="1">
      <alignment horizontal="center" vertical="center" textRotation="90" wrapText="1"/>
    </xf>
    <xf numFmtId="49" fontId="51" fillId="0" borderId="37" xfId="0" applyNumberFormat="1" applyFont="1" applyFill="1" applyBorder="1" applyAlignment="1">
      <alignment horizontal="center" vertical="center" textRotation="90" wrapText="1"/>
    </xf>
    <xf numFmtId="49" fontId="51" fillId="0" borderId="22" xfId="0" applyNumberFormat="1" applyFont="1" applyFill="1" applyBorder="1" applyAlignment="1">
      <alignment horizontal="center" vertical="center" textRotation="90" wrapText="1"/>
    </xf>
    <xf numFmtId="49" fontId="51" fillId="0" borderId="38" xfId="0" applyNumberFormat="1" applyFont="1" applyFill="1" applyBorder="1" applyAlignment="1">
      <alignment horizontal="center" vertical="center" textRotation="90" wrapText="1"/>
    </xf>
    <xf numFmtId="49" fontId="51" fillId="0" borderId="36" xfId="0" applyNumberFormat="1" applyFont="1" applyFill="1" applyBorder="1" applyAlignment="1">
      <alignment horizontal="center" vertical="center" textRotation="90" wrapText="1"/>
    </xf>
    <xf numFmtId="49" fontId="51" fillId="0" borderId="75" xfId="0" applyNumberFormat="1" applyFont="1" applyFill="1" applyBorder="1" applyAlignment="1">
      <alignment horizontal="center" vertical="center" textRotation="90" wrapText="1"/>
    </xf>
    <xf numFmtId="0" fontId="38" fillId="0" borderId="82" xfId="38" applyNumberFormat="1" applyFont="1" applyBorder="1" applyAlignment="1">
      <alignment horizontal="center" vertical="center" wrapText="1"/>
    </xf>
    <xf numFmtId="0" fontId="38" fillId="0" borderId="83" xfId="38" applyNumberFormat="1" applyFont="1" applyBorder="1" applyAlignment="1">
      <alignment horizontal="center" vertical="center" wrapText="1"/>
    </xf>
    <xf numFmtId="0" fontId="38" fillId="0" borderId="37" xfId="38" applyNumberFormat="1" applyFont="1" applyBorder="1" applyAlignment="1">
      <alignment horizontal="center" vertical="center" wrapText="1"/>
    </xf>
    <xf numFmtId="0" fontId="38" fillId="0" borderId="22" xfId="38" applyNumberFormat="1" applyFont="1" applyBorder="1" applyAlignment="1">
      <alignment horizontal="center" vertical="center" wrapText="1"/>
    </xf>
    <xf numFmtId="0" fontId="38" fillId="0" borderId="38" xfId="38" applyNumberFormat="1" applyFont="1" applyBorder="1" applyAlignment="1">
      <alignment horizontal="center" vertical="center" wrapText="1"/>
    </xf>
    <xf numFmtId="0" fontId="38" fillId="0" borderId="35" xfId="38" applyNumberFormat="1" applyFont="1" applyBorder="1" applyAlignment="1">
      <alignment horizontal="center" vertical="center" textRotation="90" wrapText="1"/>
    </xf>
    <xf numFmtId="0" fontId="38" fillId="0" borderId="78" xfId="38" applyNumberFormat="1" applyFont="1" applyBorder="1" applyAlignment="1">
      <alignment horizontal="center" vertical="center" textRotation="90" wrapText="1"/>
    </xf>
    <xf numFmtId="0" fontId="38" fillId="0" borderId="49" xfId="38" applyNumberFormat="1" applyFont="1" applyBorder="1" applyAlignment="1">
      <alignment horizontal="center" vertical="center" textRotation="90" wrapText="1"/>
    </xf>
    <xf numFmtId="0" fontId="38" fillId="0" borderId="22" xfId="38" applyNumberFormat="1" applyFont="1" applyBorder="1" applyAlignment="1">
      <alignment horizontal="center" vertical="center" textRotation="90" wrapText="1"/>
    </xf>
    <xf numFmtId="0" fontId="38" fillId="0" borderId="38" xfId="38" applyNumberFormat="1" applyFont="1" applyBorder="1" applyAlignment="1">
      <alignment horizontal="center" vertical="center" textRotation="90" wrapText="1"/>
    </xf>
    <xf numFmtId="0" fontId="38" fillId="0" borderId="36" xfId="38" applyNumberFormat="1" applyFont="1" applyBorder="1" applyAlignment="1">
      <alignment horizontal="center" vertical="center" textRotation="90" wrapText="1"/>
    </xf>
    <xf numFmtId="0" fontId="38" fillId="0" borderId="75" xfId="38" applyNumberFormat="1" applyFont="1" applyBorder="1" applyAlignment="1">
      <alignment horizontal="center" vertical="center" textRotation="90" wrapText="1"/>
    </xf>
    <xf numFmtId="0" fontId="38" fillId="0" borderId="39" xfId="38" applyNumberFormat="1" applyFont="1" applyBorder="1" applyAlignment="1">
      <alignment horizontal="center" vertical="center" wrapText="1"/>
    </xf>
    <xf numFmtId="0" fontId="61" fillId="0" borderId="66" xfId="38" applyFont="1" applyBorder="1" applyAlignment="1">
      <alignment horizontal="center" vertical="center"/>
    </xf>
    <xf numFmtId="0" fontId="61" fillId="0" borderId="40" xfId="38" applyFont="1" applyBorder="1" applyAlignment="1">
      <alignment horizontal="center" vertical="center"/>
    </xf>
    <xf numFmtId="0" fontId="38" fillId="0" borderId="78" xfId="38" applyNumberFormat="1" applyFont="1" applyBorder="1" applyAlignment="1">
      <alignment horizontal="center" vertical="center" wrapText="1"/>
    </xf>
    <xf numFmtId="0" fontId="38" fillId="0" borderId="40" xfId="38" applyNumberFormat="1" applyFont="1" applyBorder="1" applyAlignment="1">
      <alignment horizontal="center" vertical="center" wrapText="1"/>
    </xf>
    <xf numFmtId="0" fontId="38" fillId="0" borderId="80" xfId="38" applyFont="1" applyBorder="1" applyAlignment="1">
      <alignment horizontal="center" vertical="center"/>
    </xf>
    <xf numFmtId="0" fontId="38" fillId="0" borderId="79" xfId="38" applyFont="1" applyBorder="1" applyAlignment="1">
      <alignment horizontal="center" vertical="center"/>
    </xf>
    <xf numFmtId="0" fontId="38" fillId="0" borderId="77" xfId="38" applyFont="1" applyBorder="1" applyAlignment="1">
      <alignment horizontal="center" vertical="center"/>
    </xf>
    <xf numFmtId="189" fontId="36" fillId="0" borderId="86" xfId="38" applyNumberFormat="1" applyFont="1" applyFill="1" applyBorder="1" applyAlignment="1">
      <alignment horizontal="center"/>
    </xf>
    <xf numFmtId="0" fontId="6" fillId="0" borderId="86" xfId="38" applyFont="1" applyFill="1" applyBorder="1" applyAlignment="1" applyProtection="1">
      <alignment horizontal="center" wrapText="1"/>
      <protection locked="0"/>
    </xf>
    <xf numFmtId="0" fontId="5" fillId="0" borderId="0" xfId="38" applyFont="1" applyFill="1" applyBorder="1" applyAlignment="1" applyProtection="1">
      <alignment horizontal="center" vertical="center" wrapText="1"/>
      <protection locked="0"/>
    </xf>
    <xf numFmtId="0" fontId="6" fillId="0" borderId="86" xfId="38" applyFont="1" applyFill="1" applyBorder="1" applyAlignment="1" applyProtection="1">
      <alignment horizontal="center" vertical="top" wrapText="1"/>
      <protection locked="0"/>
    </xf>
    <xf numFmtId="0" fontId="6" fillId="0" borderId="66" xfId="38" applyFont="1" applyFill="1" applyBorder="1" applyAlignment="1" applyProtection="1">
      <alignment horizontal="center" wrapText="1"/>
      <protection locked="0"/>
    </xf>
    <xf numFmtId="0" fontId="4" fillId="0" borderId="0" xfId="38" applyFont="1" applyFill="1" applyBorder="1" applyAlignment="1" applyProtection="1">
      <alignment horizontal="center" vertical="top" wrapText="1"/>
      <protection locked="0"/>
    </xf>
    <xf numFmtId="0" fontId="4" fillId="0" borderId="86" xfId="38" applyFont="1" applyFill="1" applyBorder="1" applyAlignment="1" applyProtection="1">
      <alignment horizontal="center" vertical="top" wrapText="1"/>
      <protection locked="0"/>
    </xf>
    <xf numFmtId="0" fontId="4" fillId="0" borderId="0" xfId="38" applyFont="1" applyFill="1" applyBorder="1" applyAlignment="1" applyProtection="1">
      <alignment horizontal="center" wrapText="1"/>
      <protection locked="0"/>
    </xf>
    <xf numFmtId="188" fontId="6" fillId="0" borderId="86" xfId="38" applyNumberFormat="1" applyFont="1" applyFill="1" applyBorder="1" applyAlignment="1" applyProtection="1">
      <alignment horizontal="center" vertical="center" wrapText="1"/>
      <protection locked="0"/>
    </xf>
    <xf numFmtId="0" fontId="6" fillId="0" borderId="71" xfId="38" applyFont="1" applyBorder="1" applyAlignment="1">
      <alignment vertical="center"/>
    </xf>
    <xf numFmtId="0" fontId="87" fillId="0" borderId="71" xfId="38" applyFont="1" applyBorder="1" applyAlignment="1">
      <alignment vertical="center"/>
    </xf>
    <xf numFmtId="0" fontId="51" fillId="0" borderId="45" xfId="58" applyFont="1" applyFill="1" applyBorder="1" applyAlignment="1">
      <alignment horizontal="center" vertical="center" textRotation="90" wrapText="1" shrinkToFit="1"/>
    </xf>
    <xf numFmtId="0" fontId="51" fillId="0" borderId="85" xfId="58" applyFont="1" applyFill="1" applyBorder="1" applyAlignment="1">
      <alignment horizontal="center" vertical="center" textRotation="90" wrapText="1" shrinkToFit="1"/>
    </xf>
    <xf numFmtId="49" fontId="51" fillId="27" borderId="37" xfId="20" applyNumberFormat="1" applyFont="1" applyFill="1" applyBorder="1" applyAlignment="1">
      <alignment horizontal="center" vertical="center" wrapText="1"/>
    </xf>
    <xf numFmtId="49" fontId="51" fillId="0" borderId="78" xfId="20" applyNumberFormat="1" applyFont="1" applyFill="1" applyBorder="1" applyAlignment="1">
      <alignment horizontal="center" vertical="center" textRotation="90" wrapText="1"/>
    </xf>
    <xf numFmtId="49" fontId="51" fillId="27" borderId="37" xfId="20" applyNumberFormat="1" applyFont="1" applyFill="1" applyBorder="1" applyAlignment="1">
      <alignment horizontal="center" vertical="center" textRotation="90" wrapText="1"/>
    </xf>
    <xf numFmtId="49" fontId="51" fillId="27" borderId="22" xfId="20" applyNumberFormat="1" applyFont="1" applyFill="1" applyBorder="1" applyAlignment="1">
      <alignment horizontal="center" vertical="center" textRotation="90" wrapText="1"/>
    </xf>
    <xf numFmtId="49" fontId="51" fillId="27" borderId="38" xfId="20" applyNumberFormat="1" applyFont="1" applyFill="1" applyBorder="1" applyAlignment="1">
      <alignment horizontal="center" vertical="center" textRotation="90" wrapText="1"/>
    </xf>
    <xf numFmtId="49" fontId="51" fillId="27" borderId="22" xfId="20" applyNumberFormat="1" applyFont="1" applyFill="1" applyBorder="1" applyAlignment="1">
      <alignment horizontal="center" vertical="center" wrapText="1"/>
    </xf>
    <xf numFmtId="49" fontId="51" fillId="27" borderId="38" xfId="20" applyNumberFormat="1" applyFont="1" applyFill="1" applyBorder="1" applyAlignment="1">
      <alignment horizontal="center" vertical="center" wrapText="1"/>
    </xf>
    <xf numFmtId="49" fontId="51" fillId="27" borderId="23" xfId="20" applyNumberFormat="1" applyFont="1" applyFill="1" applyBorder="1" applyAlignment="1">
      <alignment horizontal="center" vertical="center" wrapText="1"/>
    </xf>
    <xf numFmtId="49" fontId="51" fillId="27" borderId="23" xfId="20" applyNumberFormat="1" applyFont="1" applyFill="1" applyBorder="1" applyAlignment="1">
      <alignment horizontal="center" vertical="center" textRotation="90" wrapText="1"/>
    </xf>
    <xf numFmtId="49" fontId="51" fillId="0" borderId="35" xfId="20" applyNumberFormat="1" applyFont="1" applyFill="1" applyBorder="1" applyAlignment="1">
      <alignment horizontal="center" vertical="center" textRotation="90" wrapText="1"/>
    </xf>
    <xf numFmtId="49" fontId="51" fillId="0" borderId="49" xfId="20" applyNumberFormat="1" applyFont="1" applyFill="1" applyBorder="1" applyAlignment="1">
      <alignment horizontal="center" vertical="center" textRotation="90" wrapText="1"/>
    </xf>
    <xf numFmtId="0" fontId="51" fillId="0" borderId="20" xfId="58" applyFont="1" applyFill="1" applyBorder="1" applyAlignment="1">
      <alignment horizontal="center" vertical="center" textRotation="90" wrapText="1" shrinkToFit="1"/>
    </xf>
    <xf numFmtId="0" fontId="51" fillId="0" borderId="25" xfId="58" applyFont="1" applyFill="1" applyBorder="1" applyAlignment="1">
      <alignment horizontal="center" vertical="center" textRotation="90" wrapText="1" shrinkToFit="1"/>
    </xf>
    <xf numFmtId="0" fontId="51" fillId="0" borderId="28" xfId="58" applyFont="1" applyFill="1" applyBorder="1" applyAlignment="1">
      <alignment horizontal="center" vertical="center" textRotation="90" wrapText="1" shrinkToFit="1"/>
    </xf>
    <xf numFmtId="49" fontId="51" fillId="27" borderId="35" xfId="20" applyNumberFormat="1" applyFont="1" applyFill="1" applyBorder="1" applyAlignment="1">
      <alignment horizontal="center" vertical="center" textRotation="90" wrapText="1"/>
    </xf>
    <xf numFmtId="49" fontId="51" fillId="27" borderId="78" xfId="20" applyNumberFormat="1" applyFont="1" applyFill="1" applyBorder="1" applyAlignment="1">
      <alignment horizontal="center" vertical="center" textRotation="90" wrapText="1"/>
    </xf>
    <xf numFmtId="49" fontId="51" fillId="27" borderId="49" xfId="20" applyNumberFormat="1" applyFont="1" applyFill="1" applyBorder="1" applyAlignment="1">
      <alignment horizontal="center" vertical="center" textRotation="90" wrapText="1"/>
    </xf>
    <xf numFmtId="49" fontId="5" fillId="27" borderId="17" xfId="20" applyNumberFormat="1" applyFont="1" applyFill="1" applyBorder="1" applyAlignment="1">
      <alignment horizontal="center" vertical="center" wrapText="1"/>
    </xf>
    <xf numFmtId="49" fontId="5" fillId="27" borderId="58" xfId="20" applyNumberFormat="1" applyFont="1" applyFill="1" applyBorder="1" applyAlignment="1">
      <alignment horizontal="center" vertical="center" wrapText="1"/>
    </xf>
    <xf numFmtId="49" fontId="79" fillId="0" borderId="59" xfId="42" applyNumberFormat="1" applyFont="1" applyFill="1" applyBorder="1" applyAlignment="1">
      <alignment horizontal="left" vertical="center" wrapText="1"/>
    </xf>
    <xf numFmtId="49" fontId="79" fillId="0" borderId="60" xfId="42" applyNumberFormat="1" applyFont="1" applyFill="1" applyBorder="1" applyAlignment="1">
      <alignment horizontal="left" vertical="center" wrapText="1"/>
    </xf>
    <xf numFmtId="0" fontId="79" fillId="0" borderId="24" xfId="42" applyFont="1" applyFill="1" applyBorder="1" applyAlignment="1">
      <alignment horizontal="center" vertical="center" textRotation="90"/>
    </xf>
    <xf numFmtId="0" fontId="79" fillId="0" borderId="21" xfId="42" applyFont="1" applyFill="1" applyBorder="1" applyAlignment="1">
      <alignment horizontal="center" vertical="center" textRotation="90"/>
    </xf>
    <xf numFmtId="49" fontId="51" fillId="27" borderId="19" xfId="20" applyNumberFormat="1" applyFont="1" applyFill="1" applyBorder="1" applyAlignment="1">
      <alignment horizontal="center" vertical="center" wrapText="1"/>
    </xf>
    <xf numFmtId="49" fontId="51" fillId="27" borderId="80" xfId="20" applyNumberFormat="1" applyFont="1" applyFill="1" applyBorder="1" applyAlignment="1">
      <alignment horizontal="center" vertical="center" wrapText="1"/>
    </xf>
    <xf numFmtId="49" fontId="51" fillId="27" borderId="24" xfId="20" applyNumberFormat="1" applyFont="1" applyFill="1" applyBorder="1" applyAlignment="1">
      <alignment horizontal="center" vertical="center" wrapText="1"/>
    </xf>
    <xf numFmtId="49" fontId="51" fillId="27" borderId="39" xfId="20" applyNumberFormat="1" applyFont="1" applyFill="1" applyBorder="1" applyAlignment="1">
      <alignment horizontal="center" vertical="center" wrapText="1"/>
    </xf>
    <xf numFmtId="49" fontId="51" fillId="27" borderId="27" xfId="20" applyNumberFormat="1" applyFont="1" applyFill="1" applyBorder="1" applyAlignment="1">
      <alignment horizontal="center" vertical="center" wrapText="1"/>
    </xf>
    <xf numFmtId="49" fontId="51" fillId="27" borderId="84" xfId="20" applyNumberFormat="1" applyFont="1" applyFill="1" applyBorder="1" applyAlignment="1">
      <alignment horizontal="center" vertical="center" wrapText="1"/>
    </xf>
    <xf numFmtId="49" fontId="51" fillId="27" borderId="55" xfId="20" applyNumberFormat="1" applyFont="1" applyFill="1" applyBorder="1" applyAlignment="1">
      <alignment horizontal="center" vertical="center" wrapText="1"/>
    </xf>
    <xf numFmtId="49" fontId="51" fillId="27" borderId="56" xfId="20" applyNumberFormat="1" applyFont="1" applyFill="1" applyBorder="1" applyAlignment="1">
      <alignment horizontal="center" vertical="center" wrapText="1"/>
    </xf>
    <xf numFmtId="49" fontId="51" fillId="27" borderId="76" xfId="20" applyNumberFormat="1" applyFont="1" applyFill="1" applyBorder="1" applyAlignment="1">
      <alignment horizontal="center" vertical="center" wrapText="1"/>
    </xf>
    <xf numFmtId="49" fontId="51" fillId="27" borderId="82" xfId="20" applyNumberFormat="1" applyFont="1" applyFill="1" applyBorder="1" applyAlignment="1">
      <alignment horizontal="center" vertical="center" textRotation="90" wrapText="1"/>
    </xf>
    <xf numFmtId="49" fontId="51" fillId="27" borderId="83" xfId="20" applyNumberFormat="1" applyFont="1" applyFill="1" applyBorder="1" applyAlignment="1">
      <alignment horizontal="center" vertical="center" textRotation="90" wrapText="1"/>
    </xf>
    <xf numFmtId="49" fontId="51" fillId="27" borderId="67" xfId="20" applyNumberFormat="1" applyFont="1" applyFill="1" applyBorder="1" applyAlignment="1">
      <alignment horizontal="center" vertical="center" textRotation="90" wrapText="1"/>
    </xf>
    <xf numFmtId="0" fontId="51" fillId="0" borderId="37" xfId="38" applyFont="1" applyBorder="1" applyAlignment="1">
      <alignment horizontal="center" vertical="center" wrapText="1"/>
    </xf>
    <xf numFmtId="0" fontId="51" fillId="0" borderId="20" xfId="38" applyFont="1" applyBorder="1" applyAlignment="1">
      <alignment horizontal="center" vertical="center" wrapText="1"/>
    </xf>
    <xf numFmtId="0" fontId="51" fillId="0" borderId="19" xfId="38" applyFont="1" applyBorder="1" applyAlignment="1">
      <alignment horizontal="center" vertical="center" wrapText="1"/>
    </xf>
    <xf numFmtId="0" fontId="51" fillId="0" borderId="27" xfId="38" applyFont="1" applyBorder="1" applyAlignment="1">
      <alignment horizontal="center" vertical="center" wrapText="1"/>
    </xf>
    <xf numFmtId="0" fontId="51" fillId="0" borderId="38" xfId="38" applyFont="1" applyBorder="1" applyAlignment="1">
      <alignment horizontal="center" vertical="center" wrapText="1"/>
    </xf>
  </cellXfs>
  <cellStyles count="7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(+)Ф.01(оперативка)_2004" xfId="19"/>
    <cellStyle name="Normal_Р.2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11" xfId="38"/>
    <cellStyle name="Обычный 13" xfId="39"/>
    <cellStyle name="Обычный 2" xfId="40"/>
    <cellStyle name="Обычный 2 2" xfId="41"/>
    <cellStyle name="Обычный 2 2 2" xfId="42"/>
    <cellStyle name="Обычный 2 3" xfId="43"/>
    <cellStyle name="Обычный 2 4" xfId="44"/>
    <cellStyle name="Обычный 3" xfId="45"/>
    <cellStyle name="Обычный 4" xfId="46"/>
    <cellStyle name="Обычный 4 2" xfId="47"/>
    <cellStyle name="Обычный 5" xfId="48"/>
    <cellStyle name="Обычный 5 2" xfId="49"/>
    <cellStyle name="Обычный 6" xfId="50"/>
    <cellStyle name="Обычный 6 2" xfId="51"/>
    <cellStyle name="Обычный 6 3" xfId="52"/>
    <cellStyle name="Обычный 7" xfId="53"/>
    <cellStyle name="Обычный 8" xfId="54"/>
    <cellStyle name="Обычный_f1s_Шаблон ф.№1_обл_2009" xfId="55"/>
    <cellStyle name="Обычный_f2r_Шаблон ф.№1-АП_рай_2004_рег" xfId="56"/>
    <cellStyle name="Обычный_S03_ф.01_бланк_2011 для приказа" xfId="57"/>
    <cellStyle name="Обычный_Предложения по разделу 2" xfId="58"/>
    <cellStyle name="Обычный_Шаблон формы 9_ВС РФ_2003" xfId="59"/>
    <cellStyle name="Плохой" xfId="60" builtinId="27" customBuiltin="1"/>
    <cellStyle name="Пояснение" xfId="61" builtinId="53" customBuiltin="1"/>
    <cellStyle name="Примечание" xfId="62" builtinId="10" customBuiltin="1"/>
    <cellStyle name="Связанная ячейка" xfId="63" builtinId="24" customBuiltin="1"/>
    <cellStyle name="Текст предупреждения" xfId="64" builtinId="11" customBuiltin="1"/>
    <cellStyle name="Финансовый 2" xfId="65"/>
    <cellStyle name="Финансовый 2 2" xfId="66"/>
    <cellStyle name="Финансовый 2 3" xfId="67"/>
    <cellStyle name="Финансовый 2 4" xfId="68"/>
    <cellStyle name="Хороший" xfId="69" builtinId="26" customBuiltin="1"/>
  </cellStyles>
  <dxfs count="6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390525</xdr:colOff>
          <xdr:row>1</xdr:row>
          <xdr:rowOff>0</xdr:rowOff>
        </xdr:from>
        <xdr:to>
          <xdr:col>17</xdr:col>
          <xdr:colOff>114300</xdr:colOff>
          <xdr:row>3</xdr:row>
          <xdr:rowOff>323850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Сохранить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>
    <tabColor rgb="FFFFFF99"/>
    <pageSetUpPr fitToPage="1"/>
  </sheetPr>
  <dimension ref="A1:R33"/>
  <sheetViews>
    <sheetView showGridLines="0" tabSelected="1" zoomScale="80" zoomScaleNormal="80" workbookViewId="0">
      <selection activeCell="Q17" sqref="Q17"/>
    </sheetView>
  </sheetViews>
  <sheetFormatPr defaultRowHeight="12.75" x14ac:dyDescent="0.2"/>
  <cols>
    <col min="1" max="1" width="12" style="9" customWidth="1"/>
    <col min="2" max="2" width="13" style="9" customWidth="1"/>
    <col min="3" max="3" width="10.28515625" style="9" customWidth="1"/>
    <col min="4" max="4" width="10" style="9" customWidth="1"/>
    <col min="5" max="5" width="16.5703125" style="9" customWidth="1"/>
    <col min="6" max="6" width="6.7109375" style="9" customWidth="1"/>
    <col min="7" max="7" width="14.28515625" style="9" customWidth="1"/>
    <col min="8" max="8" width="7.42578125" style="9" customWidth="1"/>
    <col min="9" max="9" width="11" style="9" customWidth="1"/>
    <col min="10" max="10" width="9" style="9" customWidth="1"/>
    <col min="11" max="11" width="9.140625" style="9" customWidth="1"/>
    <col min="12" max="12" width="5.28515625" style="9" customWidth="1"/>
    <col min="13" max="13" width="9.28515625" style="9" customWidth="1"/>
    <col min="14" max="14" width="10.42578125" style="9" customWidth="1"/>
    <col min="15" max="15" width="10.5703125" style="9" customWidth="1"/>
    <col min="16" max="16" width="2.28515625" style="9" customWidth="1"/>
    <col min="17" max="17" width="10.28515625" style="9" bestFit="1" customWidth="1"/>
    <col min="18" max="18" width="11.28515625" style="9" customWidth="1"/>
    <col min="19" max="16384" width="9.140625" style="9"/>
  </cols>
  <sheetData>
    <row r="1" spans="1:18" ht="19.5" customHeight="1" thickBot="1" x14ac:dyDescent="0.3">
      <c r="A1" s="37" t="str">
        <f>"01AC_ACC-"&amp;VLOOKUP(G5,Коды_отчетных_периодов,2,FALSE) &amp; "-" &amp; I5 &amp; "-"  &amp;  VLOOKUP(D18,Коды_судов,2,FALSE)</f>
        <v>01AC_ACC-год-2020-38AS0019</v>
      </c>
      <c r="B1" s="8"/>
      <c r="I1" s="80" t="s">
        <v>16</v>
      </c>
      <c r="J1" s="80"/>
      <c r="K1" s="80"/>
      <c r="L1" s="80"/>
      <c r="M1" s="80"/>
      <c r="N1" s="80"/>
      <c r="Q1" s="51"/>
      <c r="R1" s="51">
        <v>43130</v>
      </c>
    </row>
    <row r="2" spans="1:18" ht="17.45" customHeight="1" thickBot="1" x14ac:dyDescent="0.25">
      <c r="D2" s="429" t="s">
        <v>18</v>
      </c>
      <c r="E2" s="430"/>
      <c r="F2" s="430"/>
      <c r="G2" s="430"/>
      <c r="H2" s="430"/>
      <c r="I2" s="430"/>
      <c r="J2" s="430"/>
      <c r="K2" s="430"/>
      <c r="L2" s="431"/>
      <c r="M2" s="10"/>
    </row>
    <row r="3" spans="1:18" ht="13.5" customHeight="1" thickBot="1" x14ac:dyDescent="0.25">
      <c r="E3" s="11"/>
      <c r="F3" s="11"/>
      <c r="G3" s="11"/>
      <c r="H3" s="11"/>
      <c r="I3" s="11"/>
      <c r="J3" s="11"/>
      <c r="K3" s="11"/>
      <c r="L3" s="11"/>
      <c r="M3" s="12"/>
    </row>
    <row r="4" spans="1:18" ht="36.6" customHeight="1" x14ac:dyDescent="0.2">
      <c r="D4" s="438" t="s">
        <v>43</v>
      </c>
      <c r="E4" s="439"/>
      <c r="F4" s="439"/>
      <c r="G4" s="439"/>
      <c r="H4" s="439"/>
      <c r="I4" s="439"/>
      <c r="J4" s="439"/>
      <c r="K4" s="439"/>
      <c r="L4" s="440"/>
      <c r="M4" s="10"/>
    </row>
    <row r="5" spans="1:18" ht="17.25" customHeight="1" thickBot="1" x14ac:dyDescent="0.3">
      <c r="D5" s="13"/>
      <c r="E5" s="14"/>
      <c r="F5" s="43" t="s">
        <v>19</v>
      </c>
      <c r="G5" s="86" t="s">
        <v>55</v>
      </c>
      <c r="H5" s="44"/>
      <c r="I5" s="86">
        <v>2020</v>
      </c>
      <c r="J5" s="45" t="s">
        <v>3</v>
      </c>
      <c r="K5" s="14"/>
      <c r="L5" s="15"/>
      <c r="M5" s="436"/>
      <c r="N5" s="437"/>
      <c r="O5" s="79" t="str">
        <f>IF(COUNTIF('ФЛК (обязательный)'!A2:A117,"Неверно!") &gt; 0,"Ошибки ФЛК!"," ")</f>
        <v xml:space="preserve"> </v>
      </c>
    </row>
    <row r="6" spans="1:18" ht="16.5" thickBot="1" x14ac:dyDescent="0.3">
      <c r="A6" s="12"/>
      <c r="B6" s="12"/>
      <c r="C6" s="12"/>
      <c r="D6" s="12"/>
      <c r="E6" s="12"/>
      <c r="F6" s="12"/>
      <c r="G6" s="12"/>
      <c r="H6" s="12"/>
      <c r="I6" s="12"/>
      <c r="O6" s="96"/>
    </row>
    <row r="7" spans="1:18" s="11" customFormat="1" ht="19.5" customHeight="1" thickBot="1" x14ac:dyDescent="0.35">
      <c r="A7" s="423" t="s">
        <v>20</v>
      </c>
      <c r="B7" s="432"/>
      <c r="C7" s="424"/>
      <c r="D7" s="423" t="s">
        <v>21</v>
      </c>
      <c r="E7" s="432"/>
      <c r="F7" s="424"/>
      <c r="G7" s="423" t="s">
        <v>22</v>
      </c>
      <c r="H7" s="424"/>
      <c r="I7" s="16"/>
      <c r="K7" s="433" t="s">
        <v>214</v>
      </c>
      <c r="L7" s="434"/>
      <c r="M7" s="434"/>
      <c r="N7" s="435"/>
      <c r="O7" s="17"/>
    </row>
    <row r="8" spans="1:18" s="11" customFormat="1" ht="16.5" customHeight="1" thickBot="1" x14ac:dyDescent="0.3">
      <c r="A8" s="414" t="s">
        <v>23</v>
      </c>
      <c r="B8" s="415"/>
      <c r="C8" s="415"/>
      <c r="D8" s="415"/>
      <c r="E8" s="415"/>
      <c r="F8" s="415"/>
      <c r="G8" s="415"/>
      <c r="H8" s="416"/>
      <c r="I8" s="18"/>
      <c r="K8" s="411" t="s">
        <v>8</v>
      </c>
      <c r="L8" s="412"/>
      <c r="M8" s="412"/>
      <c r="N8" s="413"/>
    </row>
    <row r="9" spans="1:18" s="11" customFormat="1" ht="20.100000000000001" customHeight="1" thickBot="1" x14ac:dyDescent="0.25">
      <c r="A9" s="384" t="s">
        <v>216</v>
      </c>
      <c r="B9" s="385"/>
      <c r="C9" s="385"/>
      <c r="D9" s="402" t="s">
        <v>25</v>
      </c>
      <c r="E9" s="403"/>
      <c r="F9" s="404"/>
      <c r="G9" s="402" t="s">
        <v>24</v>
      </c>
      <c r="H9" s="404"/>
      <c r="I9" s="18"/>
      <c r="K9" s="402" t="s">
        <v>215</v>
      </c>
      <c r="L9" s="403"/>
      <c r="M9" s="403"/>
      <c r="N9" s="404"/>
    </row>
    <row r="10" spans="1:18" s="11" customFormat="1" ht="20.100000000000001" customHeight="1" thickBot="1" x14ac:dyDescent="0.25">
      <c r="A10" s="384" t="s">
        <v>217</v>
      </c>
      <c r="B10" s="385"/>
      <c r="C10" s="385"/>
      <c r="D10" s="417"/>
      <c r="E10" s="418"/>
      <c r="F10" s="419"/>
      <c r="G10" s="417"/>
      <c r="H10" s="419"/>
      <c r="I10" s="18"/>
      <c r="K10" s="417"/>
      <c r="L10" s="418"/>
      <c r="M10" s="418"/>
      <c r="N10" s="419"/>
    </row>
    <row r="11" spans="1:18" s="11" customFormat="1" ht="20.100000000000001" customHeight="1" thickBot="1" x14ac:dyDescent="0.25">
      <c r="A11" s="384" t="s">
        <v>218</v>
      </c>
      <c r="B11" s="385"/>
      <c r="C11" s="385"/>
      <c r="D11" s="417"/>
      <c r="E11" s="418"/>
      <c r="F11" s="419"/>
      <c r="G11" s="417"/>
      <c r="H11" s="419"/>
      <c r="I11" s="18"/>
      <c r="K11" s="417"/>
      <c r="L11" s="418"/>
      <c r="M11" s="418"/>
      <c r="N11" s="419"/>
    </row>
    <row r="12" spans="1:18" s="11" customFormat="1" ht="19.5" customHeight="1" thickBot="1" x14ac:dyDescent="0.25">
      <c r="A12" s="384" t="s">
        <v>219</v>
      </c>
      <c r="B12" s="385"/>
      <c r="C12" s="386"/>
      <c r="D12" s="417"/>
      <c r="E12" s="418"/>
      <c r="F12" s="419"/>
      <c r="G12" s="417"/>
      <c r="H12" s="419"/>
      <c r="I12" s="18"/>
      <c r="K12" s="417"/>
      <c r="L12" s="418"/>
      <c r="M12" s="418"/>
      <c r="N12" s="419"/>
    </row>
    <row r="13" spans="1:18" s="11" customFormat="1" ht="19.5" customHeight="1" thickBot="1" x14ac:dyDescent="0.25">
      <c r="A13" s="384" t="s">
        <v>0</v>
      </c>
      <c r="B13" s="385"/>
      <c r="C13" s="386"/>
      <c r="D13" s="405"/>
      <c r="E13" s="406"/>
      <c r="F13" s="407"/>
      <c r="G13" s="405"/>
      <c r="H13" s="407"/>
      <c r="I13" s="18"/>
      <c r="K13" s="405"/>
      <c r="L13" s="406"/>
      <c r="M13" s="406"/>
      <c r="N13" s="407"/>
    </row>
    <row r="14" spans="1:18" s="11" customFormat="1" ht="17.25" customHeight="1" thickBot="1" x14ac:dyDescent="0.25">
      <c r="A14" s="384" t="s">
        <v>26</v>
      </c>
      <c r="B14" s="385"/>
      <c r="C14" s="385"/>
      <c r="D14" s="385"/>
      <c r="E14" s="385"/>
      <c r="F14" s="385"/>
      <c r="G14" s="385"/>
      <c r="H14" s="386"/>
      <c r="I14" s="390"/>
      <c r="J14" s="391"/>
      <c r="K14" s="391"/>
      <c r="L14" s="391"/>
      <c r="M14" s="391"/>
      <c r="N14" s="391"/>
      <c r="O14" s="19"/>
    </row>
    <row r="15" spans="1:18" s="11" customFormat="1" ht="30.75" customHeight="1" thickBot="1" x14ac:dyDescent="0.25">
      <c r="A15" s="402" t="s">
        <v>17</v>
      </c>
      <c r="B15" s="403"/>
      <c r="C15" s="404"/>
      <c r="D15" s="384" t="s">
        <v>27</v>
      </c>
      <c r="E15" s="385"/>
      <c r="F15" s="386"/>
      <c r="G15" s="405" t="s">
        <v>28</v>
      </c>
      <c r="H15" s="407"/>
      <c r="I15" s="390"/>
      <c r="J15" s="391"/>
      <c r="K15" s="391"/>
      <c r="L15" s="391"/>
      <c r="M15" s="391"/>
      <c r="N15" s="391"/>
    </row>
    <row r="16" spans="1:18" s="11" customFormat="1" ht="32.450000000000003" customHeight="1" thickBot="1" x14ac:dyDescent="0.25">
      <c r="A16" s="405"/>
      <c r="B16" s="406"/>
      <c r="C16" s="407"/>
      <c r="D16" s="384" t="s">
        <v>29</v>
      </c>
      <c r="E16" s="385"/>
      <c r="F16" s="386"/>
      <c r="G16" s="384" t="s">
        <v>1</v>
      </c>
      <c r="H16" s="386"/>
      <c r="I16" s="390"/>
      <c r="J16" s="391"/>
      <c r="K16" s="391"/>
      <c r="L16" s="391"/>
      <c r="M16" s="391"/>
      <c r="N16" s="391"/>
    </row>
    <row r="17" spans="1:16" s="11" customFormat="1" ht="41.25" customHeight="1" thickBot="1" x14ac:dyDescent="0.25">
      <c r="A17" s="18"/>
      <c r="B17" s="18"/>
      <c r="C17" s="18"/>
      <c r="D17" s="20"/>
      <c r="E17" s="20"/>
      <c r="F17" s="20"/>
      <c r="G17" s="20"/>
      <c r="H17" s="20"/>
      <c r="I17" s="18"/>
      <c r="K17" s="21"/>
      <c r="L17" s="19"/>
      <c r="M17" s="19"/>
      <c r="N17" s="19"/>
    </row>
    <row r="18" spans="1:16" s="11" customFormat="1" ht="27.75" customHeight="1" thickBot="1" x14ac:dyDescent="0.3">
      <c r="A18" s="428" t="s">
        <v>5</v>
      </c>
      <c r="B18" s="388"/>
      <c r="C18" s="389"/>
      <c r="D18" s="397" t="s">
        <v>122</v>
      </c>
      <c r="E18" s="398"/>
      <c r="F18" s="398"/>
      <c r="G18" s="398"/>
      <c r="H18" s="398"/>
      <c r="I18" s="398"/>
      <c r="J18" s="398"/>
      <c r="K18" s="399"/>
      <c r="L18" s="19"/>
      <c r="M18" s="19"/>
      <c r="N18" s="19"/>
    </row>
    <row r="19" spans="1:16" s="11" customFormat="1" ht="14.25" customHeight="1" thickBot="1" x14ac:dyDescent="0.3">
      <c r="A19" s="387" t="s">
        <v>30</v>
      </c>
      <c r="B19" s="388"/>
      <c r="C19" s="389"/>
      <c r="D19" s="400"/>
      <c r="E19" s="400"/>
      <c r="F19" s="400"/>
      <c r="G19" s="400"/>
      <c r="H19" s="400"/>
      <c r="I19" s="400"/>
      <c r="J19" s="400"/>
      <c r="K19" s="401"/>
      <c r="L19" s="19"/>
      <c r="M19" s="19"/>
      <c r="N19" s="19"/>
    </row>
    <row r="20" spans="1:16" s="11" customFormat="1" ht="14.25" customHeight="1" thickBot="1" x14ac:dyDescent="0.3">
      <c r="A20" s="22"/>
      <c r="B20" s="23"/>
      <c r="C20" s="23"/>
      <c r="D20" s="395"/>
      <c r="E20" s="395"/>
      <c r="F20" s="395"/>
      <c r="G20" s="395"/>
      <c r="H20" s="395"/>
      <c r="I20" s="395"/>
      <c r="J20" s="395"/>
      <c r="K20" s="396"/>
      <c r="L20" s="19"/>
      <c r="M20" s="19"/>
      <c r="N20" s="19"/>
    </row>
    <row r="21" spans="1:16" s="11" customFormat="1" ht="12.75" customHeight="1" thickBot="1" x14ac:dyDescent="0.25">
      <c r="A21" s="392" t="s">
        <v>31</v>
      </c>
      <c r="B21" s="393"/>
      <c r="C21" s="393"/>
      <c r="D21" s="393"/>
      <c r="E21" s="394"/>
      <c r="F21" s="392" t="s">
        <v>32</v>
      </c>
      <c r="G21" s="393"/>
      <c r="H21" s="393"/>
      <c r="I21" s="393"/>
      <c r="J21" s="393"/>
      <c r="K21" s="394"/>
      <c r="L21" s="19"/>
      <c r="M21" s="19"/>
      <c r="N21" s="19"/>
    </row>
    <row r="22" spans="1:16" s="11" customFormat="1" ht="14.25" customHeight="1" thickBot="1" x14ac:dyDescent="0.25">
      <c r="A22" s="408">
        <v>1</v>
      </c>
      <c r="B22" s="409"/>
      <c r="C22" s="409"/>
      <c r="D22" s="409"/>
      <c r="E22" s="410"/>
      <c r="F22" s="408">
        <v>2</v>
      </c>
      <c r="G22" s="409"/>
      <c r="H22" s="409"/>
      <c r="I22" s="409"/>
      <c r="J22" s="409"/>
      <c r="K22" s="410"/>
      <c r="L22" s="19"/>
      <c r="M22" s="19"/>
      <c r="N22" s="19"/>
    </row>
    <row r="23" spans="1:16" ht="12.75" customHeight="1" thickBot="1" x14ac:dyDescent="0.25">
      <c r="A23" s="422"/>
      <c r="B23" s="422"/>
      <c r="C23" s="422"/>
      <c r="D23" s="422"/>
      <c r="E23" s="422"/>
      <c r="F23" s="422"/>
      <c r="G23" s="422"/>
      <c r="H23" s="425"/>
      <c r="I23" s="426"/>
      <c r="J23" s="426"/>
      <c r="K23" s="427"/>
      <c r="L23" s="20"/>
      <c r="M23" s="20"/>
      <c r="N23" s="24"/>
      <c r="O23" s="12"/>
    </row>
    <row r="24" spans="1:16" ht="12.75" customHeight="1" thickBo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M24" s="12"/>
    </row>
    <row r="25" spans="1:16" ht="15" customHeight="1" thickBot="1" x14ac:dyDescent="0.3">
      <c r="A25" s="387" t="s">
        <v>33</v>
      </c>
      <c r="B25" s="388"/>
      <c r="C25" s="389"/>
      <c r="D25" s="400"/>
      <c r="E25" s="400"/>
      <c r="F25" s="400"/>
      <c r="G25" s="400"/>
      <c r="H25" s="400"/>
      <c r="I25" s="400"/>
      <c r="J25" s="400"/>
      <c r="K25" s="401"/>
      <c r="L25" s="48" t="s">
        <v>35</v>
      </c>
      <c r="M25" s="49"/>
      <c r="N25" s="50">
        <f ca="1">TODAY()</f>
        <v>44341</v>
      </c>
    </row>
    <row r="26" spans="1:16" ht="16.5" customHeight="1" thickBot="1" x14ac:dyDescent="0.3">
      <c r="A26" s="46"/>
      <c r="B26" s="47"/>
      <c r="C26" s="47"/>
      <c r="D26" s="26"/>
      <c r="E26" s="26"/>
      <c r="F26" s="26"/>
      <c r="G26" s="26"/>
      <c r="H26" s="26"/>
      <c r="I26" s="26"/>
      <c r="J26" s="26"/>
      <c r="K26" s="27"/>
      <c r="L26" s="48" t="s">
        <v>36</v>
      </c>
      <c r="M26" s="48"/>
      <c r="N26" s="85" t="str">
        <f>IF(D18=0," ",VLOOKUP(D18,Коды_судов,2,0)) &amp; IF(D18=0," "," ACC")</f>
        <v>38AS0019 ACC</v>
      </c>
    </row>
    <row r="27" spans="1:16" ht="13.5" customHeight="1" thickBot="1" x14ac:dyDescent="0.3">
      <c r="A27" s="387" t="s">
        <v>30</v>
      </c>
      <c r="B27" s="420"/>
      <c r="C27" s="421"/>
      <c r="D27" s="400"/>
      <c r="E27" s="400"/>
      <c r="F27" s="400"/>
      <c r="G27" s="400"/>
      <c r="H27" s="400"/>
      <c r="I27" s="400"/>
      <c r="J27" s="400"/>
      <c r="K27" s="401"/>
    </row>
    <row r="28" spans="1:16" s="29" customFormat="1" x14ac:dyDescent="0.2">
      <c r="A28" s="9"/>
      <c r="B28" s="9"/>
      <c r="C28" s="9"/>
      <c r="D28" s="9"/>
      <c r="E28" s="9"/>
      <c r="F28" s="9"/>
      <c r="G28" s="9"/>
      <c r="H28" s="9"/>
      <c r="I28" s="28"/>
      <c r="J28" s="28"/>
      <c r="K28" s="28"/>
    </row>
    <row r="29" spans="1:16" x14ac:dyDescent="0.2">
      <c r="I29" s="30"/>
      <c r="J29" s="30"/>
      <c r="K29" s="30"/>
      <c r="L29" s="12"/>
      <c r="M29" s="12"/>
      <c r="N29" s="12"/>
      <c r="O29" s="12"/>
      <c r="P29" s="12"/>
    </row>
    <row r="30" spans="1:16" x14ac:dyDescent="0.2">
      <c r="I30" s="19"/>
      <c r="J30" s="19"/>
      <c r="K30" s="19"/>
      <c r="L30" s="12"/>
      <c r="M30" s="12"/>
      <c r="N30" s="12"/>
      <c r="O30" s="12"/>
      <c r="P30" s="12"/>
    </row>
    <row r="31" spans="1:16" ht="16.5" customHeight="1" x14ac:dyDescent="0.2">
      <c r="I31" s="31"/>
      <c r="J31" s="31"/>
      <c r="K31" s="31"/>
      <c r="L31" s="12"/>
      <c r="M31" s="12"/>
      <c r="N31" s="12"/>
      <c r="O31" s="12"/>
      <c r="P31" s="12"/>
    </row>
    <row r="32" spans="1:16" x14ac:dyDescent="0.2">
      <c r="I32" s="32"/>
      <c r="J32" s="32"/>
      <c r="K32" s="32"/>
      <c r="L32" s="33"/>
      <c r="M32" s="34"/>
      <c r="N32" s="35"/>
      <c r="O32" s="12"/>
      <c r="P32" s="12"/>
    </row>
    <row r="33" spans="9:16" ht="16.5" customHeight="1" x14ac:dyDescent="0.3">
      <c r="I33" s="31"/>
      <c r="J33" s="31"/>
      <c r="K33" s="31"/>
      <c r="L33" s="33"/>
      <c r="M33" s="12"/>
      <c r="N33" s="36"/>
      <c r="O33" s="12"/>
      <c r="P33" s="12"/>
    </row>
  </sheetData>
  <mergeCells count="41">
    <mergeCell ref="D2:L2"/>
    <mergeCell ref="A7:C7"/>
    <mergeCell ref="D7:F7"/>
    <mergeCell ref="K7:N7"/>
    <mergeCell ref="M5:N5"/>
    <mergeCell ref="D4:L4"/>
    <mergeCell ref="A27:C27"/>
    <mergeCell ref="A23:C23"/>
    <mergeCell ref="D23:E23"/>
    <mergeCell ref="F23:G23"/>
    <mergeCell ref="D27:K27"/>
    <mergeCell ref="G7:H7"/>
    <mergeCell ref="H23:K23"/>
    <mergeCell ref="A18:C18"/>
    <mergeCell ref="G9:H13"/>
    <mergeCell ref="F22:K22"/>
    <mergeCell ref="F21:K21"/>
    <mergeCell ref="G16:H16"/>
    <mergeCell ref="G15:H15"/>
    <mergeCell ref="K8:N8"/>
    <mergeCell ref="A8:H8"/>
    <mergeCell ref="D16:F16"/>
    <mergeCell ref="K9:N13"/>
    <mergeCell ref="A19:C19"/>
    <mergeCell ref="D9:F13"/>
    <mergeCell ref="I14:N16"/>
    <mergeCell ref="A21:E21"/>
    <mergeCell ref="D20:K20"/>
    <mergeCell ref="D18:K18"/>
    <mergeCell ref="D25:K25"/>
    <mergeCell ref="A14:H14"/>
    <mergeCell ref="D15:F15"/>
    <mergeCell ref="A15:C16"/>
    <mergeCell ref="A22:E22"/>
    <mergeCell ref="D19:K19"/>
    <mergeCell ref="A11:C11"/>
    <mergeCell ref="A10:C10"/>
    <mergeCell ref="A9:C9"/>
    <mergeCell ref="A12:C12"/>
    <mergeCell ref="A13:C13"/>
    <mergeCell ref="A25:C25"/>
  </mergeCells>
  <phoneticPr fontId="33" type="noConversion"/>
  <dataValidations xWindow="763" yWindow="617" count="3">
    <dataValidation type="list" allowBlank="1" showInputMessage="1" showErrorMessage="1" errorTitle="Ошибка" error="Выберите наименование УСД из списка, нажав на стрелочку!" promptTitle="Выберите" prompt="наименование УСД!" sqref="D18:K18">
      <formula1>Наим_УСД</formula1>
    </dataValidation>
    <dataValidation type="whole" showInputMessage="1" showErrorMessage="1" errorTitle="Ошибка ввода" error="Введите четырехзначное число - год отчетности" promptTitle="Введите" prompt="отчетный год!" sqref="I5">
      <formula1>1990</formula1>
      <formula2>2050</formula2>
    </dataValidation>
    <dataValidation type="list" allowBlank="1" showInputMessage="1" showErrorMessage="1" errorTitle="Ошибка" error="Выберите отчетный период из списка, нажав на стрелочку!" promptTitle="Выберите" prompt="отчетный период!" sqref="G5">
      <formula1>Наим_отчет_периода</formula1>
    </dataValidation>
  </dataValidations>
  <pageMargins left="1.1811023622047245" right="0.35433070866141736" top="0.59055118110236227" bottom="0.39370078740157483" header="0.78740157480314965" footer="0.78740157480314965"/>
  <pageSetup paperSize="9" scale="91" orientation="landscape" r:id="rId1"/>
  <headerFooter alignWithMargins="0"/>
  <ignoredErrors>
    <ignoredError sqref="A1" evalError="1"/>
    <ignoredError sqref="O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locked="0" defaultSize="0" print="0" autoFill="0" autoPict="0" macro="[0]!btnSave_OnClick">
                <anchor moveWithCells="1" sizeWithCells="1">
                  <from>
                    <xdr:col>14</xdr:col>
                    <xdr:colOff>390525</xdr:colOff>
                    <xdr:row>1</xdr:row>
                    <xdr:rowOff>0</xdr:rowOff>
                  </from>
                  <to>
                    <xdr:col>17</xdr:col>
                    <xdr:colOff>114300</xdr:colOff>
                    <xdr:row>3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indexed="26"/>
  </sheetPr>
  <dimension ref="A1:CQ380"/>
  <sheetViews>
    <sheetView showGridLines="0" zoomScale="60" zoomScaleNormal="60" zoomScaleSheetLayoutView="30" workbookViewId="0">
      <selection activeCell="M13" sqref="M13"/>
    </sheetView>
  </sheetViews>
  <sheetFormatPr defaultColWidth="12.7109375" defaultRowHeight="15.75" x14ac:dyDescent="0.25"/>
  <cols>
    <col min="1" max="1" width="60.140625" style="2" customWidth="1"/>
    <col min="2" max="2" width="5.28515625" style="40" customWidth="1"/>
    <col min="3" max="3" width="19.140625" style="41" customWidth="1"/>
    <col min="4" max="4" width="20.85546875" style="42" customWidth="1"/>
    <col min="5" max="5" width="19.42578125" style="42" customWidth="1"/>
    <col min="6" max="6" width="18.7109375" style="3" customWidth="1"/>
    <col min="7" max="7" width="22.140625" style="3" customWidth="1"/>
    <col min="8" max="9" width="19.28515625" style="1" customWidth="1"/>
    <col min="10" max="10" width="19.7109375" style="1" customWidth="1"/>
    <col min="11" max="11" width="18.42578125" style="1" customWidth="1"/>
    <col min="12" max="95" width="12.7109375" style="1"/>
    <col min="96" max="16384" width="12.7109375" style="2"/>
  </cols>
  <sheetData>
    <row r="1" spans="1:95" ht="21.6" customHeight="1" thickBot="1" x14ac:dyDescent="0.25">
      <c r="A1" s="158" t="s">
        <v>9</v>
      </c>
      <c r="B1" s="186"/>
      <c r="C1" s="102" t="str">
        <f>IF('Титул ф.01'!D18=0," ",'Титул ф.01'!D18)</f>
        <v>Арбитражный суд Иркутской области</v>
      </c>
      <c r="D1" s="187"/>
      <c r="E1" s="187"/>
      <c r="F1" s="189"/>
      <c r="G1" s="190"/>
    </row>
    <row r="2" spans="1:95" ht="22.15" customHeight="1" thickBot="1" x14ac:dyDescent="0.25">
      <c r="A2" s="186"/>
      <c r="B2" s="186"/>
      <c r="C2" s="186"/>
      <c r="D2" s="186"/>
      <c r="E2" s="188" t="s">
        <v>220</v>
      </c>
      <c r="F2" s="191" t="s">
        <v>221</v>
      </c>
      <c r="G2" s="118"/>
    </row>
    <row r="3" spans="1:95" ht="64.900000000000006" customHeight="1" thickBot="1" x14ac:dyDescent="0.25">
      <c r="A3" s="184"/>
      <c r="B3" s="184"/>
      <c r="C3" s="184"/>
      <c r="D3" s="185" t="s">
        <v>222</v>
      </c>
      <c r="E3" s="184"/>
      <c r="F3" s="184"/>
      <c r="G3" s="184"/>
      <c r="H3" s="184"/>
      <c r="I3" s="184"/>
      <c r="J3" s="184"/>
      <c r="K3" s="184"/>
    </row>
    <row r="4" spans="1:95" s="39" customFormat="1" ht="33" customHeight="1" x14ac:dyDescent="0.2">
      <c r="A4" s="447"/>
      <c r="B4" s="449" t="s">
        <v>223</v>
      </c>
      <c r="C4" s="451" t="s">
        <v>224</v>
      </c>
      <c r="D4" s="453" t="s">
        <v>225</v>
      </c>
      <c r="E4" s="442" t="s">
        <v>226</v>
      </c>
      <c r="F4" s="443"/>
      <c r="G4" s="443"/>
      <c r="H4" s="443"/>
      <c r="I4" s="444"/>
      <c r="J4" s="455" t="s">
        <v>227</v>
      </c>
      <c r="K4" s="445" t="s">
        <v>228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</row>
    <row r="5" spans="1:95" s="39" customFormat="1" ht="188.25" thickBot="1" x14ac:dyDescent="0.25">
      <c r="A5" s="448"/>
      <c r="B5" s="450"/>
      <c r="C5" s="452"/>
      <c r="D5" s="454"/>
      <c r="E5" s="152" t="s">
        <v>229</v>
      </c>
      <c r="F5" s="152" t="s">
        <v>230</v>
      </c>
      <c r="G5" s="152" t="s">
        <v>231</v>
      </c>
      <c r="H5" s="152" t="s">
        <v>232</v>
      </c>
      <c r="I5" s="152" t="s">
        <v>233</v>
      </c>
      <c r="J5" s="456"/>
      <c r="K5" s="446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</row>
    <row r="6" spans="1:95" s="39" customFormat="1" ht="19.899999999999999" customHeight="1" thickBot="1" x14ac:dyDescent="0.25">
      <c r="A6" s="151" t="s">
        <v>10</v>
      </c>
      <c r="B6" s="159"/>
      <c r="C6" s="164">
        <v>1</v>
      </c>
      <c r="D6" s="165">
        <v>2</v>
      </c>
      <c r="E6" s="165">
        <v>3</v>
      </c>
      <c r="F6" s="165">
        <v>4</v>
      </c>
      <c r="G6" s="165">
        <v>5</v>
      </c>
      <c r="H6" s="165">
        <v>6</v>
      </c>
      <c r="I6" s="165">
        <v>7</v>
      </c>
      <c r="J6" s="165">
        <v>8</v>
      </c>
      <c r="K6" s="166" t="s">
        <v>234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</row>
    <row r="7" spans="1:95" s="39" customFormat="1" ht="51" customHeight="1" x14ac:dyDescent="0.2">
      <c r="A7" s="153" t="s">
        <v>235</v>
      </c>
      <c r="B7" s="160">
        <v>1</v>
      </c>
      <c r="C7" s="167">
        <v>4288</v>
      </c>
      <c r="D7" s="168">
        <v>14067</v>
      </c>
      <c r="E7" s="168">
        <v>14003</v>
      </c>
      <c r="F7" s="168">
        <v>6337</v>
      </c>
      <c r="G7" s="168">
        <v>11358</v>
      </c>
      <c r="H7" s="168">
        <v>10226</v>
      </c>
      <c r="I7" s="168">
        <v>875</v>
      </c>
      <c r="J7" s="168">
        <v>4272</v>
      </c>
      <c r="K7" s="169">
        <v>80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</row>
    <row r="8" spans="1:95" s="39" customFormat="1" ht="64.150000000000006" customHeight="1" x14ac:dyDescent="0.2">
      <c r="A8" s="154" t="s">
        <v>236</v>
      </c>
      <c r="B8" s="161">
        <v>2</v>
      </c>
      <c r="C8" s="170">
        <v>596</v>
      </c>
      <c r="D8" s="171">
        <v>2746</v>
      </c>
      <c r="E8" s="171">
        <v>2849</v>
      </c>
      <c r="F8" s="171">
        <v>355</v>
      </c>
      <c r="G8" s="172">
        <v>2465</v>
      </c>
      <c r="H8" s="171">
        <v>1857</v>
      </c>
      <c r="I8" s="171">
        <v>1206</v>
      </c>
      <c r="J8" s="171">
        <v>478</v>
      </c>
      <c r="K8" s="173">
        <v>15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</row>
    <row r="9" spans="1:95" s="39" customFormat="1" ht="51" customHeight="1" x14ac:dyDescent="0.2">
      <c r="A9" s="154" t="s">
        <v>237</v>
      </c>
      <c r="B9" s="161">
        <v>3</v>
      </c>
      <c r="C9" s="170">
        <v>165</v>
      </c>
      <c r="D9" s="171">
        <v>924</v>
      </c>
      <c r="E9" s="171">
        <v>964</v>
      </c>
      <c r="F9" s="174">
        <v>96</v>
      </c>
      <c r="G9" s="171">
        <v>943</v>
      </c>
      <c r="H9" s="175">
        <v>760</v>
      </c>
      <c r="I9" s="176">
        <v>0</v>
      </c>
      <c r="J9" s="171">
        <v>123</v>
      </c>
      <c r="K9" s="173">
        <v>2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</row>
    <row r="10" spans="1:95" s="39" customFormat="1" ht="60" customHeight="1" x14ac:dyDescent="0.2">
      <c r="A10" s="155" t="s">
        <v>238</v>
      </c>
      <c r="B10" s="161">
        <v>4</v>
      </c>
      <c r="C10" s="170">
        <v>113</v>
      </c>
      <c r="D10" s="171">
        <v>525</v>
      </c>
      <c r="E10" s="171">
        <v>436</v>
      </c>
      <c r="F10" s="171">
        <v>177</v>
      </c>
      <c r="G10" s="177">
        <v>389</v>
      </c>
      <c r="H10" s="171">
        <v>187</v>
      </c>
      <c r="I10" s="176">
        <v>0</v>
      </c>
      <c r="J10" s="171">
        <v>167</v>
      </c>
      <c r="K10" s="173">
        <v>35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</row>
    <row r="11" spans="1:95" s="39" customFormat="1" ht="51" customHeight="1" x14ac:dyDescent="0.2">
      <c r="A11" s="154" t="s">
        <v>239</v>
      </c>
      <c r="B11" s="161">
        <v>5</v>
      </c>
      <c r="C11" s="170">
        <v>1</v>
      </c>
      <c r="D11" s="171">
        <v>9</v>
      </c>
      <c r="E11" s="171">
        <v>5</v>
      </c>
      <c r="F11" s="176">
        <v>0</v>
      </c>
      <c r="G11" s="171">
        <v>2</v>
      </c>
      <c r="H11" s="171">
        <v>0</v>
      </c>
      <c r="I11" s="176">
        <v>0</v>
      </c>
      <c r="J11" s="171">
        <v>5</v>
      </c>
      <c r="K11" s="173">
        <v>0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</row>
    <row r="12" spans="1:95" s="39" customFormat="1" ht="51" customHeight="1" x14ac:dyDescent="0.2">
      <c r="A12" s="154" t="s">
        <v>240</v>
      </c>
      <c r="B12" s="161">
        <v>6</v>
      </c>
      <c r="C12" s="170">
        <v>2419</v>
      </c>
      <c r="D12" s="171">
        <v>2362</v>
      </c>
      <c r="E12" s="171">
        <v>1324</v>
      </c>
      <c r="F12" s="176">
        <v>0</v>
      </c>
      <c r="G12" s="171">
        <v>1019</v>
      </c>
      <c r="H12" s="171">
        <v>1014</v>
      </c>
      <c r="I12" s="176">
        <v>0</v>
      </c>
      <c r="J12" s="171">
        <v>3457</v>
      </c>
      <c r="K12" s="173">
        <v>0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</row>
    <row r="13" spans="1:95" s="39" customFormat="1" ht="73.150000000000006" customHeight="1" x14ac:dyDescent="0.2">
      <c r="A13" s="154" t="s">
        <v>241</v>
      </c>
      <c r="B13" s="161">
        <v>7</v>
      </c>
      <c r="C13" s="170">
        <v>2</v>
      </c>
      <c r="D13" s="171">
        <v>7</v>
      </c>
      <c r="E13" s="171">
        <v>6</v>
      </c>
      <c r="F13" s="176">
        <v>0</v>
      </c>
      <c r="G13" s="171">
        <v>5</v>
      </c>
      <c r="H13" s="171">
        <v>4</v>
      </c>
      <c r="I13" s="176">
        <v>0</v>
      </c>
      <c r="J13" s="171">
        <v>3</v>
      </c>
      <c r="K13" s="173">
        <v>0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</row>
    <row r="14" spans="1:95" s="39" customFormat="1" ht="60" customHeight="1" thickBot="1" x14ac:dyDescent="0.25">
      <c r="A14" s="156" t="s">
        <v>242</v>
      </c>
      <c r="B14" s="162">
        <v>8</v>
      </c>
      <c r="C14" s="178">
        <v>4</v>
      </c>
      <c r="D14" s="172">
        <v>11</v>
      </c>
      <c r="E14" s="172">
        <v>6</v>
      </c>
      <c r="F14" s="179">
        <v>0</v>
      </c>
      <c r="G14" s="172">
        <v>4</v>
      </c>
      <c r="H14" s="172">
        <v>4</v>
      </c>
      <c r="I14" s="179">
        <v>0</v>
      </c>
      <c r="J14" s="172">
        <v>9</v>
      </c>
      <c r="K14" s="180">
        <v>0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</row>
    <row r="15" spans="1:95" s="39" customFormat="1" ht="51" customHeight="1" thickBot="1" x14ac:dyDescent="0.25">
      <c r="A15" s="157" t="s">
        <v>243</v>
      </c>
      <c r="B15" s="163">
        <v>9</v>
      </c>
      <c r="C15" s="181">
        <v>7588</v>
      </c>
      <c r="D15" s="182">
        <v>20651</v>
      </c>
      <c r="E15" s="182">
        <v>19593</v>
      </c>
      <c r="F15" s="182">
        <v>6965</v>
      </c>
      <c r="G15" s="182">
        <v>16185</v>
      </c>
      <c r="H15" s="182">
        <v>14052</v>
      </c>
      <c r="I15" s="182">
        <v>2081</v>
      </c>
      <c r="J15" s="182">
        <v>8514</v>
      </c>
      <c r="K15" s="183">
        <v>132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</row>
    <row r="16" spans="1:95" s="39" customFormat="1" ht="41.45" customHeight="1" x14ac:dyDescent="0.2">
      <c r="A16" s="120"/>
      <c r="B16" s="125"/>
      <c r="C16" s="121"/>
      <c r="D16" s="121"/>
      <c r="E16" s="122"/>
      <c r="F16" s="123"/>
      <c r="G16" s="124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</row>
    <row r="17" spans="1:7" ht="19.899999999999999" customHeight="1" x14ac:dyDescent="0.2">
      <c r="A17" s="120"/>
      <c r="B17" s="125"/>
      <c r="C17" s="121"/>
      <c r="D17" s="121"/>
      <c r="E17" s="122"/>
      <c r="F17" s="123"/>
      <c r="G17" s="124"/>
    </row>
    <row r="18" spans="1:7" ht="19.899999999999999" customHeight="1" x14ac:dyDescent="0.2">
      <c r="A18" s="120"/>
      <c r="B18" s="125"/>
      <c r="C18" s="121"/>
      <c r="D18" s="121"/>
      <c r="E18" s="122"/>
      <c r="F18" s="123"/>
      <c r="G18" s="124"/>
    </row>
    <row r="19" spans="1:7" ht="19.899999999999999" customHeight="1" x14ac:dyDescent="0.2">
      <c r="A19" s="120"/>
      <c r="B19" s="125"/>
      <c r="C19" s="121"/>
      <c r="D19" s="121"/>
      <c r="E19" s="122"/>
      <c r="F19" s="123"/>
      <c r="G19" s="124"/>
    </row>
    <row r="20" spans="1:7" ht="19.899999999999999" customHeight="1" x14ac:dyDescent="0.2">
      <c r="A20" s="120"/>
      <c r="B20" s="125"/>
      <c r="C20" s="121"/>
      <c r="D20" s="121"/>
      <c r="E20" s="122"/>
      <c r="F20" s="123"/>
      <c r="G20" s="124"/>
    </row>
    <row r="21" spans="1:7" ht="19.899999999999999" customHeight="1" x14ac:dyDescent="0.2">
      <c r="A21" s="120"/>
      <c r="B21" s="125"/>
      <c r="C21" s="121"/>
      <c r="D21" s="121"/>
      <c r="E21" s="122"/>
      <c r="F21" s="123"/>
      <c r="G21" s="124"/>
    </row>
    <row r="22" spans="1:7" ht="28.9" customHeight="1" x14ac:dyDescent="0.2">
      <c r="A22" s="120"/>
      <c r="B22" s="125"/>
      <c r="C22" s="121"/>
      <c r="D22" s="121"/>
      <c r="E22" s="122"/>
      <c r="F22" s="123"/>
      <c r="G22" s="124"/>
    </row>
    <row r="23" spans="1:7" ht="19.899999999999999" customHeight="1" x14ac:dyDescent="0.2">
      <c r="A23" s="120"/>
      <c r="B23" s="125"/>
      <c r="C23" s="121"/>
      <c r="D23" s="121"/>
      <c r="E23" s="122"/>
      <c r="F23" s="123"/>
      <c r="G23" s="124"/>
    </row>
    <row r="24" spans="1:7" ht="19.899999999999999" customHeight="1" x14ac:dyDescent="0.2">
      <c r="A24" s="120"/>
      <c r="B24" s="125"/>
      <c r="C24" s="121"/>
      <c r="D24" s="126"/>
      <c r="E24" s="122"/>
      <c r="F24" s="123"/>
      <c r="G24" s="124"/>
    </row>
    <row r="25" spans="1:7" ht="19.899999999999999" customHeight="1" x14ac:dyDescent="0.2">
      <c r="A25" s="120"/>
      <c r="B25" s="125"/>
      <c r="C25" s="121"/>
      <c r="D25" s="121"/>
      <c r="E25" s="122"/>
      <c r="F25" s="123"/>
      <c r="G25" s="124"/>
    </row>
    <row r="26" spans="1:7" ht="19.899999999999999" customHeight="1" x14ac:dyDescent="0.2">
      <c r="A26" s="120"/>
      <c r="B26" s="125"/>
      <c r="C26" s="121"/>
      <c r="D26" s="121"/>
      <c r="E26" s="122"/>
      <c r="F26" s="123"/>
      <c r="G26" s="124"/>
    </row>
    <row r="27" spans="1:7" ht="19.899999999999999" customHeight="1" x14ac:dyDescent="0.2">
      <c r="A27" s="120"/>
      <c r="B27" s="125"/>
      <c r="C27" s="121"/>
      <c r="D27" s="126"/>
      <c r="E27" s="122"/>
      <c r="F27" s="123"/>
      <c r="G27" s="124"/>
    </row>
    <row r="28" spans="1:7" ht="19.899999999999999" customHeight="1" x14ac:dyDescent="0.2">
      <c r="A28" s="120"/>
      <c r="B28" s="125"/>
      <c r="C28" s="121"/>
      <c r="D28" s="126"/>
      <c r="E28" s="122"/>
      <c r="F28" s="123"/>
      <c r="G28" s="124"/>
    </row>
    <row r="29" spans="1:7" ht="19.899999999999999" customHeight="1" x14ac:dyDescent="0.2">
      <c r="A29" s="120"/>
      <c r="B29" s="125"/>
      <c r="C29" s="121"/>
      <c r="D29" s="126"/>
      <c r="E29" s="122"/>
      <c r="F29" s="123"/>
      <c r="G29" s="124"/>
    </row>
    <row r="30" spans="1:7" ht="19.899999999999999" customHeight="1" x14ac:dyDescent="0.2">
      <c r="A30" s="120"/>
      <c r="B30" s="125"/>
      <c r="C30" s="121"/>
      <c r="D30" s="126"/>
      <c r="E30" s="122"/>
      <c r="F30" s="123"/>
      <c r="G30" s="124"/>
    </row>
    <row r="31" spans="1:7" ht="19.899999999999999" customHeight="1" x14ac:dyDescent="0.2">
      <c r="A31" s="120"/>
      <c r="B31" s="125"/>
      <c r="C31" s="121"/>
      <c r="D31" s="126"/>
      <c r="E31" s="122"/>
      <c r="F31" s="123"/>
      <c r="G31" s="124"/>
    </row>
    <row r="32" spans="1:7" ht="19.899999999999999" customHeight="1" x14ac:dyDescent="0.2">
      <c r="A32" s="120"/>
      <c r="B32" s="125"/>
      <c r="C32" s="121"/>
      <c r="D32" s="126"/>
      <c r="E32" s="122"/>
      <c r="F32" s="123"/>
      <c r="G32" s="124"/>
    </row>
    <row r="33" spans="1:7" ht="19.899999999999999" customHeight="1" x14ac:dyDescent="0.2">
      <c r="A33" s="120"/>
      <c r="B33" s="125"/>
      <c r="C33" s="121"/>
      <c r="D33" s="126"/>
      <c r="E33" s="122"/>
      <c r="F33" s="123"/>
      <c r="G33" s="124"/>
    </row>
    <row r="34" spans="1:7" ht="19.899999999999999" customHeight="1" x14ac:dyDescent="0.2">
      <c r="A34" s="120"/>
      <c r="B34" s="125"/>
      <c r="C34" s="121"/>
      <c r="D34" s="126"/>
      <c r="E34" s="122"/>
      <c r="F34" s="123"/>
      <c r="G34" s="124"/>
    </row>
    <row r="35" spans="1:7" ht="19.899999999999999" customHeight="1" x14ac:dyDescent="0.2">
      <c r="A35" s="120"/>
      <c r="B35" s="125"/>
      <c r="C35" s="121"/>
      <c r="D35" s="121"/>
      <c r="E35" s="122"/>
      <c r="F35" s="123"/>
      <c r="G35" s="124"/>
    </row>
    <row r="36" spans="1:7" ht="19.899999999999999" customHeight="1" x14ac:dyDescent="0.2">
      <c r="A36" s="120"/>
      <c r="B36" s="125"/>
      <c r="C36" s="121"/>
      <c r="D36" s="126"/>
      <c r="E36" s="122"/>
      <c r="F36" s="123"/>
      <c r="G36" s="124"/>
    </row>
    <row r="37" spans="1:7" ht="19.899999999999999" customHeight="1" x14ac:dyDescent="0.2">
      <c r="A37" s="120"/>
      <c r="B37" s="125"/>
      <c r="C37" s="121"/>
      <c r="D37" s="126"/>
      <c r="E37" s="122"/>
      <c r="F37" s="123"/>
      <c r="G37" s="124"/>
    </row>
    <row r="38" spans="1:7" ht="19.899999999999999" customHeight="1" x14ac:dyDescent="0.2">
      <c r="A38" s="120"/>
      <c r="B38" s="125"/>
      <c r="C38" s="121"/>
      <c r="D38" s="126"/>
      <c r="E38" s="122"/>
      <c r="F38" s="123"/>
      <c r="G38" s="124"/>
    </row>
    <row r="39" spans="1:7" ht="19.899999999999999" customHeight="1" x14ac:dyDescent="0.2">
      <c r="A39" s="120"/>
      <c r="B39" s="125"/>
      <c r="C39" s="121"/>
      <c r="D39" s="126"/>
      <c r="E39" s="122"/>
      <c r="F39" s="123"/>
      <c r="G39" s="124"/>
    </row>
    <row r="40" spans="1:7" ht="19.899999999999999" customHeight="1" x14ac:dyDescent="0.2">
      <c r="A40" s="120"/>
      <c r="B40" s="125"/>
      <c r="C40" s="121"/>
      <c r="D40" s="126"/>
      <c r="E40" s="122"/>
      <c r="F40" s="123"/>
      <c r="G40" s="124"/>
    </row>
    <row r="41" spans="1:7" ht="19.899999999999999" customHeight="1" x14ac:dyDescent="0.2">
      <c r="A41" s="120"/>
      <c r="B41" s="125"/>
      <c r="C41" s="121"/>
      <c r="D41" s="121"/>
      <c r="E41" s="122"/>
      <c r="F41" s="123"/>
      <c r="G41" s="124"/>
    </row>
    <row r="42" spans="1:7" ht="19.899999999999999" customHeight="1" x14ac:dyDescent="0.2">
      <c r="A42" s="120"/>
      <c r="B42" s="125"/>
      <c r="C42" s="121"/>
      <c r="D42" s="121"/>
      <c r="E42" s="122"/>
      <c r="F42" s="123"/>
      <c r="G42" s="124"/>
    </row>
    <row r="43" spans="1:7" ht="19.899999999999999" customHeight="1" x14ac:dyDescent="0.2">
      <c r="A43" s="120"/>
      <c r="B43" s="125"/>
      <c r="C43" s="121"/>
      <c r="D43" s="121"/>
      <c r="E43" s="122"/>
      <c r="F43" s="123"/>
      <c r="G43" s="124"/>
    </row>
    <row r="44" spans="1:7" ht="19.899999999999999" customHeight="1" x14ac:dyDescent="0.2">
      <c r="A44" s="120"/>
      <c r="B44" s="125"/>
      <c r="C44" s="121"/>
      <c r="D44" s="121"/>
      <c r="E44" s="122"/>
      <c r="F44" s="123"/>
      <c r="G44" s="124"/>
    </row>
    <row r="45" spans="1:7" ht="30" customHeight="1" x14ac:dyDescent="0.2">
      <c r="A45" s="120"/>
      <c r="B45" s="125"/>
      <c r="C45" s="121"/>
      <c r="D45" s="121"/>
      <c r="E45" s="122"/>
      <c r="F45" s="123"/>
      <c r="G45" s="124"/>
    </row>
    <row r="46" spans="1:7" ht="19.899999999999999" customHeight="1" x14ac:dyDescent="0.2">
      <c r="A46" s="120"/>
      <c r="B46" s="125"/>
      <c r="C46" s="121"/>
      <c r="D46" s="121"/>
      <c r="E46" s="122"/>
      <c r="F46" s="123"/>
      <c r="G46" s="124"/>
    </row>
    <row r="47" spans="1:7" ht="19.899999999999999" customHeight="1" x14ac:dyDescent="0.2">
      <c r="A47" s="120"/>
      <c r="B47" s="125"/>
      <c r="C47" s="121"/>
      <c r="D47" s="121"/>
      <c r="E47" s="122"/>
      <c r="F47" s="123"/>
      <c r="G47" s="124"/>
    </row>
    <row r="48" spans="1:7" ht="19.899999999999999" customHeight="1" x14ac:dyDescent="0.2">
      <c r="A48" s="120"/>
      <c r="B48" s="125"/>
      <c r="C48" s="121"/>
      <c r="D48" s="121"/>
      <c r="E48" s="122"/>
      <c r="F48" s="123"/>
      <c r="G48" s="124"/>
    </row>
    <row r="49" spans="1:7" ht="19.899999999999999" customHeight="1" x14ac:dyDescent="0.2">
      <c r="A49" s="120"/>
      <c r="B49" s="125"/>
      <c r="C49" s="127"/>
      <c r="D49" s="121"/>
      <c r="E49" s="122"/>
      <c r="F49" s="123"/>
      <c r="G49" s="124"/>
    </row>
    <row r="50" spans="1:7" ht="19.899999999999999" customHeight="1" x14ac:dyDescent="0.2">
      <c r="A50" s="120"/>
      <c r="B50" s="125"/>
      <c r="C50" s="127"/>
      <c r="D50" s="121"/>
      <c r="E50" s="122"/>
      <c r="F50" s="123"/>
      <c r="G50" s="124"/>
    </row>
    <row r="51" spans="1:7" ht="19.899999999999999" customHeight="1" x14ac:dyDescent="0.2">
      <c r="A51" s="120"/>
      <c r="B51" s="125"/>
      <c r="C51" s="128"/>
      <c r="D51" s="121"/>
      <c r="E51" s="122"/>
      <c r="F51" s="123"/>
      <c r="G51" s="124"/>
    </row>
    <row r="52" spans="1:7" ht="19.899999999999999" customHeight="1" x14ac:dyDescent="0.2">
      <c r="A52" s="120"/>
      <c r="B52" s="125"/>
      <c r="C52" s="128"/>
      <c r="D52" s="121"/>
      <c r="E52" s="122"/>
      <c r="F52" s="123"/>
      <c r="G52" s="124"/>
    </row>
    <row r="53" spans="1:7" ht="19.899999999999999" customHeight="1" x14ac:dyDescent="0.2">
      <c r="A53" s="120"/>
      <c r="B53" s="125"/>
      <c r="C53" s="128"/>
      <c r="D53" s="121"/>
      <c r="E53" s="122"/>
      <c r="F53" s="123"/>
      <c r="G53" s="124"/>
    </row>
    <row r="54" spans="1:7" ht="19.899999999999999" customHeight="1" x14ac:dyDescent="0.2">
      <c r="A54" s="120"/>
      <c r="B54" s="125"/>
      <c r="C54" s="128"/>
      <c r="D54" s="121"/>
      <c r="E54" s="122"/>
      <c r="F54" s="123"/>
      <c r="G54" s="124"/>
    </row>
    <row r="55" spans="1:7" ht="19.899999999999999" customHeight="1" x14ac:dyDescent="0.2">
      <c r="A55" s="120"/>
      <c r="B55" s="125"/>
      <c r="C55" s="121"/>
      <c r="D55" s="121"/>
      <c r="E55" s="122"/>
      <c r="F55" s="123"/>
      <c r="G55" s="124"/>
    </row>
    <row r="56" spans="1:7" ht="28.9" customHeight="1" x14ac:dyDescent="0.2">
      <c r="A56" s="120"/>
      <c r="B56" s="125"/>
      <c r="C56" s="121"/>
      <c r="D56" s="121"/>
      <c r="E56" s="122"/>
      <c r="F56" s="123"/>
      <c r="G56" s="124"/>
    </row>
    <row r="57" spans="1:7" ht="19.899999999999999" customHeight="1" x14ac:dyDescent="0.2">
      <c r="A57" s="120"/>
      <c r="B57" s="125"/>
      <c r="C57" s="121"/>
      <c r="D57" s="121"/>
      <c r="E57" s="122"/>
      <c r="F57" s="123"/>
      <c r="G57" s="124"/>
    </row>
    <row r="58" spans="1:7" ht="19.899999999999999" customHeight="1" x14ac:dyDescent="0.2">
      <c r="A58" s="120"/>
      <c r="B58" s="125"/>
      <c r="C58" s="121"/>
      <c r="D58" s="121"/>
      <c r="E58" s="122"/>
      <c r="F58" s="123"/>
      <c r="G58" s="124"/>
    </row>
    <row r="59" spans="1:7" ht="19.899999999999999" customHeight="1" x14ac:dyDescent="0.2">
      <c r="A59" s="120"/>
      <c r="B59" s="125"/>
      <c r="C59" s="121"/>
      <c r="D59" s="121"/>
      <c r="E59" s="122"/>
      <c r="F59" s="123"/>
      <c r="G59" s="124"/>
    </row>
    <row r="60" spans="1:7" ht="23.45" customHeight="1" x14ac:dyDescent="0.2">
      <c r="A60" s="120"/>
      <c r="B60" s="125"/>
      <c r="C60" s="121"/>
      <c r="D60" s="121"/>
      <c r="E60" s="122"/>
      <c r="F60" s="123"/>
      <c r="G60" s="124"/>
    </row>
    <row r="61" spans="1:7" ht="19.899999999999999" customHeight="1" x14ac:dyDescent="0.2">
      <c r="A61" s="120"/>
      <c r="B61" s="125"/>
      <c r="C61" s="121"/>
      <c r="D61" s="121"/>
      <c r="E61" s="122"/>
      <c r="F61" s="123"/>
      <c r="G61" s="124"/>
    </row>
    <row r="62" spans="1:7" ht="19.899999999999999" customHeight="1" x14ac:dyDescent="0.2">
      <c r="A62" s="120"/>
      <c r="B62" s="125"/>
      <c r="C62" s="121"/>
      <c r="D62" s="121"/>
      <c r="E62" s="122"/>
      <c r="F62" s="123"/>
      <c r="G62" s="124"/>
    </row>
    <row r="63" spans="1:7" ht="19.899999999999999" customHeight="1" x14ac:dyDescent="0.2">
      <c r="A63" s="120"/>
      <c r="B63" s="125"/>
      <c r="C63" s="121"/>
      <c r="D63" s="121"/>
      <c r="E63" s="122"/>
      <c r="F63" s="123"/>
      <c r="G63" s="124"/>
    </row>
    <row r="64" spans="1:7" ht="19.899999999999999" customHeight="1" x14ac:dyDescent="0.2">
      <c r="A64" s="120"/>
      <c r="B64" s="125"/>
      <c r="C64" s="121"/>
      <c r="D64" s="121"/>
      <c r="E64" s="122"/>
      <c r="F64" s="123"/>
      <c r="G64" s="124"/>
    </row>
    <row r="65" spans="1:7" ht="19.899999999999999" customHeight="1" x14ac:dyDescent="0.2">
      <c r="A65" s="120"/>
      <c r="B65" s="125"/>
      <c r="C65" s="121"/>
      <c r="D65" s="121"/>
      <c r="E65" s="122"/>
      <c r="F65" s="123"/>
      <c r="G65" s="124"/>
    </row>
    <row r="66" spans="1:7" ht="19.899999999999999" customHeight="1" x14ac:dyDescent="0.2">
      <c r="A66" s="120"/>
      <c r="B66" s="125"/>
      <c r="C66" s="121"/>
      <c r="D66" s="121"/>
      <c r="E66" s="122"/>
      <c r="F66" s="123"/>
      <c r="G66" s="124"/>
    </row>
    <row r="67" spans="1:7" ht="28.9" customHeight="1" x14ac:dyDescent="0.2">
      <c r="A67" s="120"/>
      <c r="B67" s="125"/>
      <c r="C67" s="121"/>
      <c r="D67" s="121"/>
      <c r="E67" s="122"/>
      <c r="F67" s="123"/>
      <c r="G67" s="124"/>
    </row>
    <row r="68" spans="1:7" ht="19.899999999999999" customHeight="1" x14ac:dyDescent="0.2">
      <c r="A68" s="120"/>
      <c r="B68" s="125"/>
      <c r="C68" s="121"/>
      <c r="D68" s="121"/>
      <c r="E68" s="122"/>
      <c r="F68" s="123"/>
      <c r="G68" s="124"/>
    </row>
    <row r="69" spans="1:7" ht="19.899999999999999" customHeight="1" x14ac:dyDescent="0.2">
      <c r="A69" s="120"/>
      <c r="B69" s="125"/>
      <c r="C69" s="121"/>
      <c r="D69" s="121"/>
      <c r="E69" s="122"/>
      <c r="F69" s="123"/>
      <c r="G69" s="124"/>
    </row>
    <row r="70" spans="1:7" ht="28.9" customHeight="1" x14ac:dyDescent="0.2">
      <c r="A70" s="120"/>
      <c r="B70" s="125"/>
      <c r="C70" s="121"/>
      <c r="D70" s="121"/>
      <c r="E70" s="122"/>
      <c r="F70" s="123"/>
      <c r="G70" s="124"/>
    </row>
    <row r="71" spans="1:7" ht="19.899999999999999" customHeight="1" x14ac:dyDescent="0.2">
      <c r="A71" s="120"/>
      <c r="B71" s="125"/>
      <c r="C71" s="121"/>
      <c r="D71" s="121"/>
      <c r="E71" s="129"/>
      <c r="F71" s="123"/>
      <c r="G71" s="124"/>
    </row>
    <row r="72" spans="1:7" ht="28.9" customHeight="1" x14ac:dyDescent="0.2">
      <c r="A72" s="120"/>
      <c r="B72" s="125"/>
      <c r="C72" s="121"/>
      <c r="D72" s="121"/>
      <c r="E72" s="122"/>
      <c r="F72" s="123"/>
      <c r="G72" s="124"/>
    </row>
    <row r="73" spans="1:7" ht="21.6" customHeight="1" x14ac:dyDescent="0.2">
      <c r="A73" s="120"/>
      <c r="B73" s="130"/>
      <c r="C73" s="131"/>
      <c r="D73" s="121"/>
      <c r="E73" s="122"/>
      <c r="F73" s="123"/>
      <c r="G73" s="124"/>
    </row>
    <row r="74" spans="1:7" ht="21.6" customHeight="1" x14ac:dyDescent="0.2">
      <c r="A74" s="120"/>
      <c r="B74" s="130"/>
      <c r="C74" s="131"/>
      <c r="D74" s="121"/>
      <c r="E74" s="122"/>
      <c r="F74" s="123"/>
      <c r="G74" s="124"/>
    </row>
    <row r="75" spans="1:7" ht="23.25" customHeight="1" x14ac:dyDescent="0.2">
      <c r="A75" s="120"/>
      <c r="B75" s="130"/>
      <c r="C75" s="131"/>
      <c r="D75" s="121"/>
      <c r="E75" s="122"/>
      <c r="F75" s="123"/>
      <c r="G75" s="124"/>
    </row>
    <row r="76" spans="1:7" ht="19.899999999999999" customHeight="1" x14ac:dyDescent="0.2">
      <c r="A76" s="132"/>
      <c r="B76" s="132"/>
      <c r="C76" s="121"/>
      <c r="D76" s="121"/>
      <c r="E76" s="122"/>
      <c r="F76" s="123"/>
      <c r="G76" s="124"/>
    </row>
    <row r="77" spans="1:7" ht="19.899999999999999" customHeight="1" x14ac:dyDescent="0.2">
      <c r="A77" s="132"/>
      <c r="B77" s="132"/>
      <c r="C77" s="121"/>
      <c r="D77" s="121"/>
      <c r="E77" s="122"/>
      <c r="F77" s="123"/>
      <c r="G77" s="124"/>
    </row>
    <row r="78" spans="1:7" ht="19.899999999999999" customHeight="1" x14ac:dyDescent="0.2">
      <c r="A78" s="132"/>
      <c r="B78" s="132"/>
      <c r="C78" s="121"/>
      <c r="D78" s="121"/>
      <c r="E78" s="122"/>
      <c r="F78" s="123"/>
      <c r="G78" s="124"/>
    </row>
    <row r="79" spans="1:7" ht="19.899999999999999" customHeight="1" x14ac:dyDescent="0.2">
      <c r="A79" s="132"/>
      <c r="B79" s="132"/>
      <c r="C79" s="121"/>
      <c r="D79" s="121"/>
      <c r="E79" s="122"/>
      <c r="F79" s="123"/>
      <c r="G79" s="124"/>
    </row>
    <row r="80" spans="1:7" ht="28.9" customHeight="1" x14ac:dyDescent="0.2">
      <c r="A80" s="132"/>
      <c r="B80" s="132"/>
      <c r="C80" s="121"/>
      <c r="D80" s="121"/>
      <c r="E80" s="122"/>
      <c r="F80" s="123"/>
      <c r="G80" s="124"/>
    </row>
    <row r="81" spans="1:7" ht="28.9" customHeight="1" x14ac:dyDescent="0.2">
      <c r="A81" s="132"/>
      <c r="B81" s="132"/>
      <c r="C81" s="121"/>
      <c r="D81" s="121"/>
      <c r="E81" s="122"/>
      <c r="F81" s="123"/>
      <c r="G81" s="124"/>
    </row>
    <row r="82" spans="1:7" ht="28.9" customHeight="1" x14ac:dyDescent="0.2">
      <c r="A82" s="132"/>
      <c r="B82" s="132"/>
      <c r="C82" s="121"/>
      <c r="D82" s="121"/>
      <c r="E82" s="122"/>
      <c r="F82" s="123"/>
      <c r="G82" s="124"/>
    </row>
    <row r="83" spans="1:7" ht="28.9" customHeight="1" x14ac:dyDescent="0.2">
      <c r="A83" s="132"/>
      <c r="B83" s="132"/>
      <c r="C83" s="121"/>
      <c r="D83" s="121"/>
      <c r="E83" s="122"/>
      <c r="F83" s="123"/>
      <c r="G83" s="124"/>
    </row>
    <row r="84" spans="1:7" ht="28.9" customHeight="1" x14ac:dyDescent="0.2">
      <c r="A84" s="132"/>
      <c r="B84" s="132"/>
      <c r="C84" s="121"/>
      <c r="D84" s="121"/>
      <c r="E84" s="122"/>
      <c r="F84" s="123"/>
      <c r="G84" s="124"/>
    </row>
    <row r="85" spans="1:7" ht="19.899999999999999" customHeight="1" x14ac:dyDescent="0.2">
      <c r="A85" s="132"/>
      <c r="B85" s="132"/>
      <c r="C85" s="121"/>
      <c r="D85" s="121"/>
      <c r="E85" s="122"/>
      <c r="F85" s="123"/>
      <c r="G85" s="124"/>
    </row>
    <row r="86" spans="1:7" ht="19.899999999999999" customHeight="1" x14ac:dyDescent="0.2">
      <c r="A86" s="132"/>
      <c r="B86" s="132"/>
      <c r="C86" s="121"/>
      <c r="D86" s="121"/>
      <c r="E86" s="122"/>
      <c r="F86" s="123"/>
      <c r="G86" s="124"/>
    </row>
    <row r="87" spans="1:7" ht="28.9" customHeight="1" x14ac:dyDescent="0.2">
      <c r="A87" s="132"/>
      <c r="B87" s="132"/>
      <c r="C87" s="121"/>
      <c r="D87" s="121"/>
      <c r="E87" s="122"/>
      <c r="F87" s="123"/>
      <c r="G87" s="124"/>
    </row>
    <row r="88" spans="1:7" ht="19.899999999999999" customHeight="1" x14ac:dyDescent="0.2">
      <c r="A88" s="132"/>
      <c r="B88" s="132"/>
      <c r="C88" s="121"/>
      <c r="D88" s="121"/>
      <c r="E88" s="122"/>
      <c r="F88" s="123"/>
      <c r="G88" s="124"/>
    </row>
    <row r="89" spans="1:7" ht="19.899999999999999" customHeight="1" x14ac:dyDescent="0.2">
      <c r="A89" s="132"/>
      <c r="B89" s="132"/>
      <c r="C89" s="121"/>
      <c r="D89" s="121"/>
      <c r="E89" s="122"/>
      <c r="F89" s="123"/>
      <c r="G89" s="124"/>
    </row>
    <row r="90" spans="1:7" ht="29.45" customHeight="1" x14ac:dyDescent="0.2">
      <c r="A90" s="132"/>
      <c r="B90" s="132"/>
      <c r="C90" s="121"/>
      <c r="D90" s="121"/>
      <c r="E90" s="122"/>
      <c r="F90" s="123"/>
      <c r="G90" s="124"/>
    </row>
    <row r="91" spans="1:7" ht="19.899999999999999" customHeight="1" x14ac:dyDescent="0.2">
      <c r="A91" s="132"/>
      <c r="B91" s="132"/>
      <c r="C91" s="121"/>
      <c r="D91" s="121"/>
      <c r="E91" s="122"/>
      <c r="F91" s="123"/>
      <c r="G91" s="124"/>
    </row>
    <row r="92" spans="1:7" ht="28.9" customHeight="1" x14ac:dyDescent="0.2">
      <c r="A92" s="132"/>
      <c r="B92" s="132"/>
      <c r="C92" s="121"/>
      <c r="D92" s="121"/>
      <c r="E92" s="122"/>
      <c r="F92" s="123"/>
      <c r="G92" s="124"/>
    </row>
    <row r="93" spans="1:7" ht="34.15" customHeight="1" x14ac:dyDescent="0.2">
      <c r="A93" s="132"/>
      <c r="B93" s="132"/>
      <c r="C93" s="121"/>
      <c r="D93" s="133"/>
      <c r="E93" s="122"/>
      <c r="F93" s="123"/>
      <c r="G93" s="124"/>
    </row>
    <row r="94" spans="1:7" ht="19.899999999999999" customHeight="1" x14ac:dyDescent="0.2">
      <c r="A94" s="132"/>
      <c r="B94" s="132"/>
      <c r="C94" s="121"/>
      <c r="D94" s="121"/>
      <c r="E94" s="122"/>
      <c r="F94" s="123"/>
      <c r="G94" s="124"/>
    </row>
    <row r="95" spans="1:7" ht="19.899999999999999" customHeight="1" x14ac:dyDescent="0.2">
      <c r="A95" s="132"/>
      <c r="B95" s="132"/>
      <c r="C95" s="121"/>
      <c r="D95" s="121"/>
      <c r="E95" s="122"/>
      <c r="F95" s="123"/>
      <c r="G95" s="124"/>
    </row>
    <row r="96" spans="1:7" ht="28.9" customHeight="1" x14ac:dyDescent="0.2">
      <c r="A96" s="132"/>
      <c r="B96" s="132"/>
      <c r="C96" s="121"/>
      <c r="D96" s="121"/>
      <c r="E96" s="122"/>
      <c r="F96" s="123"/>
      <c r="G96" s="124"/>
    </row>
    <row r="97" spans="1:7" ht="28.9" customHeight="1" x14ac:dyDescent="0.2">
      <c r="A97" s="132"/>
      <c r="B97" s="132"/>
      <c r="C97" s="121"/>
      <c r="D97" s="121"/>
      <c r="E97" s="122"/>
      <c r="F97" s="123"/>
      <c r="G97" s="124"/>
    </row>
    <row r="98" spans="1:7" ht="28.9" customHeight="1" x14ac:dyDescent="0.2">
      <c r="A98" s="132"/>
      <c r="B98" s="132"/>
      <c r="C98" s="121"/>
      <c r="D98" s="121"/>
      <c r="E98" s="122"/>
      <c r="F98" s="123"/>
      <c r="G98" s="124"/>
    </row>
    <row r="99" spans="1:7" ht="28.9" customHeight="1" x14ac:dyDescent="0.2">
      <c r="A99" s="132"/>
      <c r="B99" s="132"/>
      <c r="C99" s="121"/>
      <c r="D99" s="121"/>
      <c r="E99" s="122"/>
      <c r="F99" s="123"/>
      <c r="G99" s="124"/>
    </row>
    <row r="100" spans="1:7" ht="19.899999999999999" customHeight="1" x14ac:dyDescent="0.2">
      <c r="A100" s="132"/>
      <c r="B100" s="132"/>
      <c r="C100" s="121"/>
      <c r="D100" s="121"/>
      <c r="E100" s="122"/>
      <c r="F100" s="123"/>
      <c r="G100" s="124"/>
    </row>
    <row r="101" spans="1:7" ht="37.9" customHeight="1" x14ac:dyDescent="0.2">
      <c r="A101" s="132"/>
      <c r="B101" s="132"/>
      <c r="C101" s="121"/>
      <c r="D101" s="121"/>
      <c r="E101" s="122"/>
      <c r="F101" s="123"/>
      <c r="G101" s="124"/>
    </row>
    <row r="102" spans="1:7" ht="19.899999999999999" customHeight="1" x14ac:dyDescent="0.2">
      <c r="A102" s="132"/>
      <c r="B102" s="132"/>
      <c r="C102" s="121"/>
      <c r="D102" s="121"/>
      <c r="E102" s="122"/>
      <c r="F102" s="123"/>
      <c r="G102" s="124"/>
    </row>
    <row r="103" spans="1:7" ht="28.9" customHeight="1" x14ac:dyDescent="0.2">
      <c r="A103" s="132"/>
      <c r="B103" s="132"/>
      <c r="C103" s="121"/>
      <c r="D103" s="121"/>
      <c r="E103" s="122"/>
      <c r="F103" s="123"/>
      <c r="G103" s="124"/>
    </row>
    <row r="104" spans="1:7" ht="19.899999999999999" customHeight="1" x14ac:dyDescent="0.2">
      <c r="A104" s="132"/>
      <c r="B104" s="132"/>
      <c r="C104" s="121"/>
      <c r="D104" s="121"/>
      <c r="E104" s="122"/>
      <c r="F104" s="123"/>
      <c r="G104" s="124"/>
    </row>
    <row r="105" spans="1:7" ht="28.9" customHeight="1" x14ac:dyDescent="0.2">
      <c r="A105" s="132"/>
      <c r="B105" s="132"/>
      <c r="C105" s="121"/>
      <c r="D105" s="121"/>
      <c r="E105" s="122"/>
      <c r="F105" s="123"/>
      <c r="G105" s="124"/>
    </row>
    <row r="106" spans="1:7" ht="19.899999999999999" customHeight="1" x14ac:dyDescent="0.2">
      <c r="A106" s="132"/>
      <c r="B106" s="132"/>
      <c r="C106" s="121"/>
      <c r="D106" s="121"/>
      <c r="E106" s="122"/>
      <c r="F106" s="123"/>
      <c r="G106" s="124"/>
    </row>
    <row r="107" spans="1:7" ht="19.899999999999999" customHeight="1" x14ac:dyDescent="0.2">
      <c r="A107" s="132"/>
      <c r="B107" s="132"/>
      <c r="C107" s="121"/>
      <c r="D107" s="121"/>
      <c r="E107" s="122"/>
      <c r="F107" s="123"/>
      <c r="G107" s="124"/>
    </row>
    <row r="108" spans="1:7" ht="19.899999999999999" customHeight="1" x14ac:dyDescent="0.2">
      <c r="A108" s="132"/>
      <c r="B108" s="132"/>
      <c r="C108" s="121"/>
      <c r="D108" s="121"/>
      <c r="E108" s="122"/>
      <c r="F108" s="123"/>
      <c r="G108" s="124"/>
    </row>
    <row r="109" spans="1:7" ht="19.899999999999999" customHeight="1" x14ac:dyDescent="0.2">
      <c r="A109" s="132"/>
      <c r="B109" s="132"/>
      <c r="C109" s="121"/>
      <c r="D109" s="121"/>
      <c r="E109" s="122"/>
      <c r="F109" s="123"/>
      <c r="G109" s="124"/>
    </row>
    <row r="110" spans="1:7" ht="19.899999999999999" customHeight="1" x14ac:dyDescent="0.2">
      <c r="A110" s="132"/>
      <c r="B110" s="132"/>
      <c r="C110" s="121"/>
      <c r="D110" s="121"/>
      <c r="E110" s="122"/>
      <c r="F110" s="123"/>
      <c r="G110" s="124"/>
    </row>
    <row r="111" spans="1:7" ht="19.899999999999999" customHeight="1" x14ac:dyDescent="0.2">
      <c r="A111" s="132"/>
      <c r="B111" s="132"/>
      <c r="C111" s="121"/>
      <c r="D111" s="121"/>
      <c r="E111" s="122"/>
      <c r="F111" s="123"/>
      <c r="G111" s="124"/>
    </row>
    <row r="112" spans="1:7" ht="19.899999999999999" customHeight="1" x14ac:dyDescent="0.2">
      <c r="A112" s="132"/>
      <c r="B112" s="132"/>
      <c r="C112" s="121"/>
      <c r="D112" s="121"/>
      <c r="E112" s="122"/>
      <c r="F112" s="123"/>
      <c r="G112" s="124"/>
    </row>
    <row r="113" spans="1:7" ht="19.899999999999999" customHeight="1" x14ac:dyDescent="0.2">
      <c r="A113" s="132"/>
      <c r="B113" s="132"/>
      <c r="C113" s="121"/>
      <c r="D113" s="126"/>
      <c r="E113" s="122"/>
      <c r="F113" s="123"/>
      <c r="G113" s="124"/>
    </row>
    <row r="114" spans="1:7" ht="19.899999999999999" customHeight="1" x14ac:dyDescent="0.2">
      <c r="A114" s="132"/>
      <c r="B114" s="132"/>
      <c r="C114" s="121"/>
      <c r="D114" s="126"/>
      <c r="E114" s="122"/>
      <c r="F114" s="123"/>
      <c r="G114" s="124"/>
    </row>
    <row r="115" spans="1:7" ht="19.899999999999999" customHeight="1" x14ac:dyDescent="0.2">
      <c r="A115" s="132"/>
      <c r="B115" s="132"/>
      <c r="C115" s="121"/>
      <c r="D115" s="126"/>
      <c r="E115" s="122"/>
      <c r="F115" s="123"/>
      <c r="G115" s="124"/>
    </row>
    <row r="116" spans="1:7" ht="19.899999999999999" customHeight="1" x14ac:dyDescent="0.2">
      <c r="A116" s="132"/>
      <c r="B116" s="132"/>
      <c r="C116" s="121"/>
      <c r="D116" s="126"/>
      <c r="E116" s="122"/>
      <c r="F116" s="123"/>
      <c r="G116" s="124"/>
    </row>
    <row r="117" spans="1:7" ht="19.899999999999999" customHeight="1" x14ac:dyDescent="0.2">
      <c r="A117" s="132"/>
      <c r="B117" s="132"/>
      <c r="C117" s="121"/>
      <c r="D117" s="126"/>
      <c r="E117" s="122"/>
      <c r="F117" s="123"/>
      <c r="G117" s="124"/>
    </row>
    <row r="118" spans="1:7" ht="19.899999999999999" customHeight="1" x14ac:dyDescent="0.2">
      <c r="A118" s="132"/>
      <c r="B118" s="132"/>
      <c r="C118" s="121"/>
      <c r="D118" s="126"/>
      <c r="E118" s="122"/>
      <c r="F118" s="123"/>
      <c r="G118" s="124"/>
    </row>
    <row r="119" spans="1:7" ht="19.899999999999999" customHeight="1" x14ac:dyDescent="0.2">
      <c r="A119" s="132"/>
      <c r="B119" s="132"/>
      <c r="C119" s="121"/>
      <c r="D119" s="126"/>
      <c r="E119" s="122"/>
      <c r="F119" s="123"/>
      <c r="G119" s="124"/>
    </row>
    <row r="120" spans="1:7" ht="28.9" customHeight="1" x14ac:dyDescent="0.2">
      <c r="A120" s="132"/>
      <c r="B120" s="132"/>
      <c r="C120" s="121"/>
      <c r="D120" s="126"/>
      <c r="E120" s="122"/>
      <c r="F120" s="123"/>
      <c r="G120" s="124"/>
    </row>
    <row r="121" spans="1:7" ht="28.9" customHeight="1" x14ac:dyDescent="0.2">
      <c r="A121" s="132"/>
      <c r="B121" s="132"/>
      <c r="C121" s="121"/>
      <c r="D121" s="126"/>
      <c r="E121" s="122"/>
      <c r="F121" s="123"/>
      <c r="G121" s="124"/>
    </row>
    <row r="122" spans="1:7" ht="19.899999999999999" customHeight="1" x14ac:dyDescent="0.2">
      <c r="A122" s="132"/>
      <c r="B122" s="132"/>
      <c r="C122" s="121"/>
      <c r="D122" s="126"/>
      <c r="E122" s="122"/>
      <c r="F122" s="123"/>
      <c r="G122" s="124"/>
    </row>
    <row r="123" spans="1:7" ht="28.9" customHeight="1" x14ac:dyDescent="0.2">
      <c r="A123" s="132"/>
      <c r="B123" s="132"/>
      <c r="C123" s="121"/>
      <c r="D123" s="126"/>
      <c r="E123" s="122"/>
      <c r="F123" s="123"/>
      <c r="G123" s="124"/>
    </row>
    <row r="124" spans="1:7" ht="41.65" customHeight="1" x14ac:dyDescent="0.2">
      <c r="A124" s="132"/>
      <c r="B124" s="132"/>
      <c r="C124" s="121"/>
      <c r="D124" s="126"/>
      <c r="E124" s="122"/>
      <c r="F124" s="123"/>
      <c r="G124" s="124"/>
    </row>
    <row r="125" spans="1:7" ht="19.899999999999999" customHeight="1" x14ac:dyDescent="0.2">
      <c r="A125" s="132"/>
      <c r="B125" s="134"/>
      <c r="C125" s="121"/>
      <c r="D125" s="121"/>
      <c r="E125" s="122"/>
      <c r="F125" s="123"/>
      <c r="G125" s="124"/>
    </row>
    <row r="126" spans="1:7" ht="31.5" customHeight="1" x14ac:dyDescent="0.2">
      <c r="A126" s="132"/>
      <c r="B126" s="134"/>
      <c r="C126" s="121"/>
      <c r="D126" s="121"/>
      <c r="E126" s="122"/>
      <c r="F126" s="123"/>
      <c r="G126" s="124"/>
    </row>
    <row r="127" spans="1:7" ht="27.75" customHeight="1" x14ac:dyDescent="0.2">
      <c r="A127" s="132"/>
      <c r="B127" s="134"/>
      <c r="C127" s="121"/>
      <c r="D127" s="121"/>
      <c r="E127" s="122"/>
      <c r="F127" s="123"/>
      <c r="G127" s="124"/>
    </row>
    <row r="128" spans="1:7" ht="19.899999999999999" customHeight="1" x14ac:dyDescent="0.2">
      <c r="A128" s="132"/>
      <c r="B128" s="135"/>
      <c r="C128" s="121"/>
      <c r="D128" s="121"/>
      <c r="E128" s="122"/>
      <c r="F128" s="123"/>
      <c r="G128" s="124"/>
    </row>
    <row r="129" spans="1:7" ht="19.899999999999999" customHeight="1" x14ac:dyDescent="0.2">
      <c r="A129" s="132"/>
      <c r="B129" s="135"/>
      <c r="C129" s="121"/>
      <c r="D129" s="126"/>
      <c r="E129" s="122"/>
      <c r="F129" s="123"/>
      <c r="G129" s="124"/>
    </row>
    <row r="130" spans="1:7" ht="19.899999999999999" customHeight="1" x14ac:dyDescent="0.2">
      <c r="A130" s="132"/>
      <c r="B130" s="135"/>
      <c r="C130" s="121"/>
      <c r="D130" s="121"/>
      <c r="E130" s="122"/>
      <c r="F130" s="123"/>
      <c r="G130" s="124"/>
    </row>
    <row r="131" spans="1:7" ht="30" customHeight="1" x14ac:dyDescent="0.2">
      <c r="A131" s="132"/>
      <c r="B131" s="135"/>
      <c r="C131" s="121"/>
      <c r="D131" s="136"/>
      <c r="E131" s="122"/>
      <c r="F131" s="123"/>
      <c r="G131" s="124"/>
    </row>
    <row r="132" spans="1:7" ht="28.9" customHeight="1" x14ac:dyDescent="0.2">
      <c r="A132" s="132"/>
      <c r="B132" s="135"/>
      <c r="C132" s="121"/>
      <c r="D132" s="121"/>
      <c r="E132" s="122"/>
      <c r="F132" s="123"/>
      <c r="G132" s="124"/>
    </row>
    <row r="133" spans="1:7" ht="28.9" customHeight="1" x14ac:dyDescent="0.2">
      <c r="A133" s="132"/>
      <c r="B133" s="135"/>
      <c r="C133" s="121"/>
      <c r="D133" s="121"/>
      <c r="E133" s="122"/>
      <c r="F133" s="123"/>
      <c r="G133" s="124"/>
    </row>
    <row r="134" spans="1:7" ht="19.899999999999999" customHeight="1" x14ac:dyDescent="0.2">
      <c r="A134" s="132"/>
      <c r="B134" s="135"/>
      <c r="C134" s="121"/>
      <c r="D134" s="126"/>
      <c r="E134" s="122"/>
      <c r="F134" s="123"/>
      <c r="G134" s="124"/>
    </row>
    <row r="135" spans="1:7" ht="26.25" customHeight="1" x14ac:dyDescent="0.2">
      <c r="A135" s="132"/>
      <c r="B135" s="135"/>
      <c r="C135" s="121"/>
      <c r="D135" s="121"/>
      <c r="E135" s="122"/>
      <c r="F135" s="123"/>
      <c r="G135" s="124"/>
    </row>
    <row r="136" spans="1:7" ht="28.9" customHeight="1" x14ac:dyDescent="0.2">
      <c r="A136" s="132"/>
      <c r="B136" s="135"/>
      <c r="C136" s="121"/>
      <c r="D136" s="121"/>
      <c r="E136" s="122"/>
      <c r="F136" s="123"/>
      <c r="G136" s="124"/>
    </row>
    <row r="137" spans="1:7" ht="28.9" customHeight="1" x14ac:dyDescent="0.2">
      <c r="A137" s="132"/>
      <c r="B137" s="135"/>
      <c r="C137" s="121"/>
      <c r="D137" s="121"/>
      <c r="E137" s="122"/>
      <c r="F137" s="123"/>
      <c r="G137" s="124"/>
    </row>
    <row r="138" spans="1:7" ht="19.899999999999999" customHeight="1" x14ac:dyDescent="0.2">
      <c r="A138" s="132"/>
      <c r="B138" s="135"/>
      <c r="C138" s="121"/>
      <c r="D138" s="121"/>
      <c r="E138" s="122"/>
      <c r="F138" s="123"/>
      <c r="G138" s="124"/>
    </row>
    <row r="139" spans="1:7" ht="19.899999999999999" customHeight="1" x14ac:dyDescent="0.2">
      <c r="A139" s="132"/>
      <c r="B139" s="137"/>
      <c r="C139" s="121"/>
      <c r="D139" s="121"/>
      <c r="E139" s="122"/>
      <c r="F139" s="123"/>
      <c r="G139" s="124"/>
    </row>
    <row r="140" spans="1:7" ht="19.899999999999999" customHeight="1" x14ac:dyDescent="0.2">
      <c r="A140" s="132"/>
      <c r="B140" s="137"/>
      <c r="C140" s="121"/>
      <c r="D140" s="121"/>
      <c r="E140" s="122"/>
      <c r="F140" s="123"/>
      <c r="G140" s="124"/>
    </row>
    <row r="141" spans="1:7" ht="19.899999999999999" customHeight="1" x14ac:dyDescent="0.2">
      <c r="A141" s="132"/>
      <c r="B141" s="137"/>
      <c r="C141" s="121"/>
      <c r="D141" s="121"/>
      <c r="E141" s="122"/>
      <c r="F141" s="123"/>
      <c r="G141" s="124"/>
    </row>
    <row r="142" spans="1:7" ht="19.899999999999999" customHeight="1" x14ac:dyDescent="0.2">
      <c r="A142" s="132"/>
      <c r="B142" s="137"/>
      <c r="C142" s="121"/>
      <c r="D142" s="121"/>
      <c r="E142" s="122"/>
      <c r="F142" s="123"/>
      <c r="G142" s="124"/>
    </row>
    <row r="143" spans="1:7" ht="19.899999999999999" customHeight="1" x14ac:dyDescent="0.2">
      <c r="A143" s="132"/>
      <c r="B143" s="137"/>
      <c r="C143" s="121"/>
      <c r="D143" s="121"/>
      <c r="E143" s="122"/>
      <c r="F143" s="123"/>
      <c r="G143" s="124"/>
    </row>
    <row r="144" spans="1:7" ht="19.899999999999999" customHeight="1" x14ac:dyDescent="0.2">
      <c r="A144" s="132"/>
      <c r="B144" s="137"/>
      <c r="C144" s="121"/>
      <c r="D144" s="121"/>
      <c r="E144" s="122"/>
      <c r="F144" s="123"/>
      <c r="G144" s="124"/>
    </row>
    <row r="145" spans="1:7" ht="19.899999999999999" customHeight="1" x14ac:dyDescent="0.2">
      <c r="A145" s="132"/>
      <c r="B145" s="137"/>
      <c r="C145" s="121"/>
      <c r="D145" s="121"/>
      <c r="E145" s="122"/>
      <c r="F145" s="123"/>
      <c r="G145" s="124"/>
    </row>
    <row r="146" spans="1:7" ht="28.9" customHeight="1" x14ac:dyDescent="0.2">
      <c r="A146" s="138"/>
      <c r="B146" s="137"/>
      <c r="C146" s="139"/>
      <c r="D146" s="139"/>
      <c r="E146" s="140"/>
      <c r="F146" s="123"/>
      <c r="G146" s="124"/>
    </row>
    <row r="147" spans="1:7" ht="28.9" customHeight="1" x14ac:dyDescent="0.2">
      <c r="A147" s="138"/>
      <c r="B147" s="137"/>
      <c r="C147" s="139"/>
      <c r="D147" s="139"/>
      <c r="E147" s="140"/>
      <c r="F147" s="123"/>
      <c r="G147" s="124"/>
    </row>
    <row r="148" spans="1:7" ht="28.9" customHeight="1" x14ac:dyDescent="0.2">
      <c r="A148" s="138"/>
      <c r="B148" s="137"/>
      <c r="C148" s="139"/>
      <c r="D148" s="139"/>
      <c r="E148" s="140"/>
      <c r="F148" s="123"/>
      <c r="G148" s="124"/>
    </row>
    <row r="149" spans="1:7" ht="28.9" customHeight="1" x14ac:dyDescent="0.2">
      <c r="A149" s="138"/>
      <c r="B149" s="137"/>
      <c r="C149" s="139"/>
      <c r="D149" s="139"/>
      <c r="E149" s="140"/>
      <c r="F149" s="123"/>
      <c r="G149" s="124"/>
    </row>
    <row r="150" spans="1:7" ht="28.9" customHeight="1" x14ac:dyDescent="0.2">
      <c r="A150" s="138"/>
      <c r="B150" s="137"/>
      <c r="C150" s="139"/>
      <c r="D150" s="139"/>
      <c r="E150" s="140"/>
      <c r="F150" s="123"/>
      <c r="G150" s="124"/>
    </row>
    <row r="151" spans="1:7" ht="28.9" customHeight="1" x14ac:dyDescent="0.2">
      <c r="A151" s="138"/>
      <c r="B151" s="137"/>
      <c r="C151" s="139"/>
      <c r="D151" s="139"/>
      <c r="E151" s="141"/>
      <c r="F151" s="123"/>
      <c r="G151" s="124"/>
    </row>
    <row r="152" spans="1:7" ht="28.9" customHeight="1" x14ac:dyDescent="0.2">
      <c r="A152" s="138"/>
      <c r="B152" s="137"/>
      <c r="C152" s="139"/>
      <c r="D152" s="139"/>
      <c r="E152" s="140"/>
      <c r="F152" s="123"/>
      <c r="G152" s="124"/>
    </row>
    <row r="153" spans="1:7" ht="28.9" customHeight="1" x14ac:dyDescent="0.2">
      <c r="A153" s="138"/>
      <c r="B153" s="137"/>
      <c r="C153" s="139"/>
      <c r="D153" s="139"/>
      <c r="E153" s="140"/>
      <c r="F153" s="123"/>
      <c r="G153" s="124"/>
    </row>
    <row r="154" spans="1:7" ht="28.9" customHeight="1" x14ac:dyDescent="0.2">
      <c r="A154" s="138"/>
      <c r="B154" s="132"/>
      <c r="C154" s="139"/>
      <c r="D154" s="139"/>
      <c r="E154" s="140"/>
      <c r="F154" s="123"/>
      <c r="G154" s="124"/>
    </row>
    <row r="155" spans="1:7" ht="28.9" customHeight="1" x14ac:dyDescent="0.2">
      <c r="A155" s="138"/>
      <c r="B155" s="132"/>
      <c r="C155" s="139"/>
      <c r="D155" s="139"/>
      <c r="E155" s="140"/>
      <c r="F155" s="123"/>
      <c r="G155" s="124"/>
    </row>
    <row r="156" spans="1:7" ht="28.9" customHeight="1" x14ac:dyDescent="0.2">
      <c r="A156" s="138"/>
      <c r="B156" s="132"/>
      <c r="C156" s="139"/>
      <c r="D156" s="139"/>
      <c r="E156" s="140"/>
      <c r="F156" s="123"/>
      <c r="G156" s="124"/>
    </row>
    <row r="157" spans="1:7" ht="28.9" customHeight="1" x14ac:dyDescent="0.2">
      <c r="A157" s="138"/>
      <c r="B157" s="132"/>
      <c r="C157" s="139"/>
      <c r="D157" s="139"/>
      <c r="E157" s="142"/>
      <c r="F157" s="123"/>
      <c r="G157" s="124"/>
    </row>
    <row r="158" spans="1:7" ht="28.9" customHeight="1" x14ac:dyDescent="0.2">
      <c r="A158" s="138"/>
      <c r="B158" s="132"/>
      <c r="C158" s="139"/>
      <c r="D158" s="139"/>
      <c r="E158" s="142"/>
      <c r="F158" s="123"/>
      <c r="G158" s="124"/>
    </row>
    <row r="159" spans="1:7" ht="28.9" customHeight="1" x14ac:dyDescent="0.2">
      <c r="A159" s="138"/>
      <c r="B159" s="132"/>
      <c r="C159" s="139"/>
      <c r="D159" s="139"/>
      <c r="E159" s="142"/>
      <c r="F159" s="123"/>
      <c r="G159" s="124"/>
    </row>
    <row r="160" spans="1:7" ht="19.899999999999999" customHeight="1" x14ac:dyDescent="0.2">
      <c r="A160" s="143"/>
      <c r="B160" s="143"/>
      <c r="C160" s="121"/>
      <c r="D160" s="121"/>
      <c r="E160" s="122"/>
      <c r="F160" s="123"/>
      <c r="G160" s="124"/>
    </row>
    <row r="161" spans="1:7" ht="19.899999999999999" customHeight="1" x14ac:dyDescent="0.2">
      <c r="A161" s="143"/>
      <c r="B161" s="143"/>
      <c r="C161" s="121"/>
      <c r="D161" s="121"/>
      <c r="E161" s="122"/>
      <c r="F161" s="123"/>
      <c r="G161" s="124"/>
    </row>
    <row r="162" spans="1:7" ht="28.9" customHeight="1" x14ac:dyDescent="0.2">
      <c r="A162" s="143"/>
      <c r="B162" s="143"/>
      <c r="C162" s="121"/>
      <c r="D162" s="121"/>
      <c r="E162" s="122"/>
      <c r="F162" s="123"/>
      <c r="G162" s="124"/>
    </row>
    <row r="163" spans="1:7" ht="28.9" customHeight="1" x14ac:dyDescent="0.2">
      <c r="A163" s="143"/>
      <c r="B163" s="143"/>
      <c r="C163" s="121"/>
      <c r="D163" s="121"/>
      <c r="E163" s="122"/>
      <c r="F163" s="123"/>
      <c r="G163" s="124"/>
    </row>
    <row r="164" spans="1:7" ht="32.450000000000003" customHeight="1" x14ac:dyDescent="0.2">
      <c r="A164" s="144"/>
      <c r="B164" s="145"/>
      <c r="C164" s="121"/>
      <c r="D164" s="121"/>
      <c r="E164" s="122"/>
      <c r="F164" s="123"/>
      <c r="G164" s="124"/>
    </row>
    <row r="165" spans="1:7" ht="31.15" customHeight="1" x14ac:dyDescent="0.2">
      <c r="A165" s="138"/>
      <c r="B165" s="145"/>
      <c r="C165" s="121"/>
      <c r="D165" s="121"/>
      <c r="E165" s="122"/>
      <c r="F165" s="123"/>
      <c r="G165" s="124"/>
    </row>
    <row r="166" spans="1:7" ht="28.9" customHeight="1" x14ac:dyDescent="0.2">
      <c r="A166" s="138"/>
      <c r="B166" s="145"/>
      <c r="C166" s="121"/>
      <c r="D166" s="121"/>
      <c r="E166" s="122"/>
      <c r="F166" s="123"/>
      <c r="G166" s="124"/>
    </row>
    <row r="167" spans="1:7" ht="41.65" customHeight="1" x14ac:dyDescent="0.2">
      <c r="A167" s="138"/>
      <c r="B167" s="145"/>
      <c r="C167" s="121"/>
      <c r="D167" s="121"/>
      <c r="E167" s="122"/>
      <c r="F167" s="123"/>
      <c r="G167" s="124"/>
    </row>
    <row r="168" spans="1:7" ht="28.9" customHeight="1" x14ac:dyDescent="0.2">
      <c r="A168" s="138"/>
      <c r="B168" s="145"/>
      <c r="C168" s="121"/>
      <c r="D168" s="121"/>
      <c r="E168" s="122"/>
      <c r="F168" s="123"/>
      <c r="G168" s="124"/>
    </row>
    <row r="169" spans="1:7" ht="28.9" customHeight="1" x14ac:dyDescent="0.2">
      <c r="A169" s="138"/>
      <c r="B169" s="145"/>
      <c r="C169" s="121"/>
      <c r="D169" s="121"/>
      <c r="E169" s="122"/>
      <c r="F169" s="123"/>
      <c r="G169" s="124"/>
    </row>
    <row r="170" spans="1:7" ht="28.9" customHeight="1" x14ac:dyDescent="0.2">
      <c r="A170" s="138"/>
      <c r="B170" s="145"/>
      <c r="C170" s="121"/>
      <c r="D170" s="121"/>
      <c r="E170" s="122"/>
      <c r="F170" s="123"/>
      <c r="G170" s="124"/>
    </row>
    <row r="171" spans="1:7" ht="28.9" customHeight="1" x14ac:dyDescent="0.2">
      <c r="A171" s="138"/>
      <c r="B171" s="145"/>
      <c r="C171" s="121"/>
      <c r="D171" s="121"/>
      <c r="E171" s="122"/>
      <c r="F171" s="123"/>
      <c r="G171" s="124"/>
    </row>
    <row r="172" spans="1:7" ht="41.45" customHeight="1" x14ac:dyDescent="0.2">
      <c r="A172" s="138"/>
      <c r="B172" s="145"/>
      <c r="C172" s="133"/>
      <c r="D172" s="133"/>
      <c r="E172" s="122"/>
      <c r="F172" s="123"/>
      <c r="G172" s="124"/>
    </row>
    <row r="173" spans="1:7" ht="28.9" customHeight="1" x14ac:dyDescent="0.2">
      <c r="A173" s="138"/>
      <c r="B173" s="145"/>
      <c r="C173" s="133"/>
      <c r="D173" s="133"/>
      <c r="E173" s="122"/>
      <c r="F173" s="123"/>
      <c r="G173" s="124"/>
    </row>
    <row r="174" spans="1:7" ht="28.9" customHeight="1" x14ac:dyDescent="0.2">
      <c r="A174" s="138"/>
      <c r="B174" s="145"/>
      <c r="C174" s="133"/>
      <c r="D174" s="133"/>
      <c r="E174" s="122"/>
      <c r="F174" s="123"/>
      <c r="G174" s="124"/>
    </row>
    <row r="175" spans="1:7" ht="30.6" customHeight="1" x14ac:dyDescent="0.2">
      <c r="A175" s="138"/>
      <c r="B175" s="145"/>
      <c r="C175" s="133"/>
      <c r="D175" s="133"/>
      <c r="E175" s="122"/>
      <c r="F175" s="123"/>
      <c r="G175" s="124"/>
    </row>
    <row r="176" spans="1:7" ht="28.9" customHeight="1" x14ac:dyDescent="0.2">
      <c r="A176" s="138"/>
      <c r="B176" s="145"/>
      <c r="C176" s="133"/>
      <c r="D176" s="133"/>
      <c r="E176" s="122"/>
      <c r="F176" s="123"/>
      <c r="G176" s="124"/>
    </row>
    <row r="177" spans="1:7" ht="33" customHeight="1" x14ac:dyDescent="0.2">
      <c r="A177" s="138"/>
      <c r="B177" s="145"/>
      <c r="C177" s="133"/>
      <c r="D177" s="133"/>
      <c r="E177" s="133"/>
      <c r="F177" s="123"/>
      <c r="G177" s="124"/>
    </row>
    <row r="178" spans="1:7" ht="41.65" customHeight="1" x14ac:dyDescent="0.2">
      <c r="A178" s="138"/>
      <c r="B178" s="145"/>
      <c r="C178" s="133"/>
      <c r="D178" s="133"/>
      <c r="E178" s="133"/>
      <c r="F178" s="123"/>
      <c r="G178" s="124"/>
    </row>
    <row r="179" spans="1:7" ht="41.65" customHeight="1" x14ac:dyDescent="0.2">
      <c r="A179" s="138"/>
      <c r="B179" s="145"/>
      <c r="C179" s="133"/>
      <c r="D179" s="133"/>
      <c r="E179" s="133"/>
      <c r="F179" s="123"/>
      <c r="G179" s="124"/>
    </row>
    <row r="180" spans="1:7" ht="28.9" customHeight="1" x14ac:dyDescent="0.2">
      <c r="A180" s="135"/>
      <c r="B180" s="130"/>
      <c r="C180" s="121"/>
      <c r="D180" s="121"/>
      <c r="E180" s="133"/>
      <c r="F180" s="123"/>
      <c r="G180" s="124"/>
    </row>
    <row r="181" spans="1:7" ht="28.9" customHeight="1" x14ac:dyDescent="0.2">
      <c r="A181" s="138"/>
      <c r="B181" s="132"/>
      <c r="C181" s="121"/>
      <c r="D181" s="121"/>
      <c r="E181" s="133"/>
      <c r="F181" s="123"/>
      <c r="G181" s="124"/>
    </row>
    <row r="182" spans="1:7" ht="28.9" customHeight="1" x14ac:dyDescent="0.2">
      <c r="A182" s="138"/>
      <c r="B182" s="132"/>
      <c r="C182" s="121"/>
      <c r="D182" s="121"/>
      <c r="E182" s="133"/>
      <c r="F182" s="123"/>
      <c r="G182" s="124"/>
    </row>
    <row r="183" spans="1:7" ht="39.75" customHeight="1" x14ac:dyDescent="0.2">
      <c r="A183" s="138"/>
      <c r="B183" s="132"/>
      <c r="C183" s="121"/>
      <c r="D183" s="121"/>
      <c r="E183" s="128"/>
      <c r="F183" s="123"/>
      <c r="G183" s="124"/>
    </row>
    <row r="184" spans="1:7" ht="39" customHeight="1" x14ac:dyDescent="0.2">
      <c r="A184" s="138"/>
      <c r="B184" s="132"/>
      <c r="C184" s="121"/>
      <c r="D184" s="121"/>
      <c r="E184" s="128"/>
      <c r="F184" s="123"/>
      <c r="G184" s="124"/>
    </row>
    <row r="185" spans="1:7" ht="39" customHeight="1" x14ac:dyDescent="0.2">
      <c r="A185" s="138"/>
      <c r="B185" s="132"/>
      <c r="C185" s="121"/>
      <c r="D185" s="121"/>
      <c r="E185" s="128"/>
      <c r="F185" s="123"/>
      <c r="G185" s="124"/>
    </row>
    <row r="186" spans="1:7" ht="28.9" customHeight="1" x14ac:dyDescent="0.2">
      <c r="A186" s="138"/>
      <c r="B186" s="120"/>
      <c r="C186" s="121"/>
      <c r="D186" s="121"/>
      <c r="E186" s="122"/>
      <c r="F186" s="123"/>
      <c r="G186" s="124"/>
    </row>
    <row r="187" spans="1:7" ht="28.9" customHeight="1" x14ac:dyDescent="0.2">
      <c r="A187" s="138"/>
      <c r="B187" s="120"/>
      <c r="C187" s="121"/>
      <c r="D187" s="121"/>
      <c r="E187" s="122"/>
      <c r="F187" s="123"/>
      <c r="G187" s="124"/>
    </row>
    <row r="188" spans="1:7" ht="28.9" customHeight="1" x14ac:dyDescent="0.2">
      <c r="A188" s="138"/>
      <c r="B188" s="120"/>
      <c r="C188" s="121"/>
      <c r="D188" s="121"/>
      <c r="E188" s="122"/>
      <c r="F188" s="123"/>
      <c r="G188" s="124"/>
    </row>
    <row r="189" spans="1:7" ht="28.9" customHeight="1" x14ac:dyDescent="0.2">
      <c r="A189" s="138"/>
      <c r="B189" s="120"/>
      <c r="C189" s="121"/>
      <c r="D189" s="121"/>
      <c r="E189" s="122"/>
      <c r="F189" s="123"/>
      <c r="G189" s="124"/>
    </row>
    <row r="190" spans="1:7" ht="41.65" customHeight="1" x14ac:dyDescent="0.2">
      <c r="A190" s="138"/>
      <c r="B190" s="120"/>
      <c r="C190" s="121"/>
      <c r="D190" s="121"/>
      <c r="E190" s="122"/>
      <c r="F190" s="123"/>
      <c r="G190" s="124"/>
    </row>
    <row r="191" spans="1:7" ht="41.65" customHeight="1" x14ac:dyDescent="0.2">
      <c r="A191" s="138"/>
      <c r="B191" s="120"/>
      <c r="C191" s="121"/>
      <c r="D191" s="121"/>
      <c r="E191" s="122"/>
      <c r="F191" s="123"/>
      <c r="G191" s="124"/>
    </row>
    <row r="192" spans="1:7" ht="41.65" customHeight="1" x14ac:dyDescent="0.2">
      <c r="A192" s="138"/>
      <c r="B192" s="120"/>
      <c r="C192" s="121"/>
      <c r="D192" s="121"/>
      <c r="E192" s="122"/>
      <c r="F192" s="123"/>
      <c r="G192" s="124"/>
    </row>
    <row r="193" spans="1:7" ht="41.65" customHeight="1" x14ac:dyDescent="0.2">
      <c r="A193" s="138"/>
      <c r="B193" s="120"/>
      <c r="C193" s="121"/>
      <c r="D193" s="121"/>
      <c r="E193" s="122"/>
      <c r="F193" s="123"/>
      <c r="G193" s="124"/>
    </row>
    <row r="194" spans="1:7" ht="41.65" customHeight="1" x14ac:dyDescent="0.2">
      <c r="A194" s="138"/>
      <c r="B194" s="120"/>
      <c r="C194" s="121"/>
      <c r="D194" s="121"/>
      <c r="E194" s="122"/>
      <c r="F194" s="123"/>
      <c r="G194" s="124"/>
    </row>
    <row r="195" spans="1:7" ht="41.65" customHeight="1" x14ac:dyDescent="0.2">
      <c r="A195" s="138"/>
      <c r="B195" s="120"/>
      <c r="C195" s="121"/>
      <c r="D195" s="121"/>
      <c r="E195" s="122"/>
      <c r="F195" s="123"/>
      <c r="G195" s="124"/>
    </row>
    <row r="196" spans="1:7" ht="41.65" customHeight="1" x14ac:dyDescent="0.2">
      <c r="A196" s="138"/>
      <c r="B196" s="120"/>
      <c r="C196" s="121"/>
      <c r="D196" s="121"/>
      <c r="E196" s="122"/>
      <c r="F196" s="123"/>
      <c r="G196" s="124"/>
    </row>
    <row r="197" spans="1:7" ht="41.65" customHeight="1" x14ac:dyDescent="0.2">
      <c r="A197" s="138"/>
      <c r="B197" s="120"/>
      <c r="C197" s="121"/>
      <c r="D197" s="121"/>
      <c r="E197" s="122"/>
      <c r="F197" s="123"/>
      <c r="G197" s="124"/>
    </row>
    <row r="198" spans="1:7" ht="28.9" customHeight="1" x14ac:dyDescent="0.2">
      <c r="A198" s="138"/>
      <c r="B198" s="120"/>
      <c r="C198" s="121"/>
      <c r="D198" s="121"/>
      <c r="E198" s="122"/>
      <c r="F198" s="123"/>
      <c r="G198" s="124"/>
    </row>
    <row r="199" spans="1:7" ht="28.9" customHeight="1" x14ac:dyDescent="0.2">
      <c r="A199" s="138"/>
      <c r="B199" s="120"/>
      <c r="C199" s="121"/>
      <c r="D199" s="121"/>
      <c r="E199" s="122"/>
      <c r="F199" s="123"/>
      <c r="G199" s="124"/>
    </row>
    <row r="200" spans="1:7" ht="41.65" customHeight="1" x14ac:dyDescent="0.2">
      <c r="A200" s="138"/>
      <c r="B200" s="120"/>
      <c r="C200" s="121"/>
      <c r="D200" s="121"/>
      <c r="E200" s="146"/>
      <c r="F200" s="123"/>
      <c r="G200" s="124"/>
    </row>
    <row r="201" spans="1:7" ht="41.65" customHeight="1" x14ac:dyDescent="0.2">
      <c r="A201" s="138"/>
      <c r="B201" s="120"/>
      <c r="C201" s="121"/>
      <c r="D201" s="121"/>
      <c r="E201" s="146"/>
      <c r="F201" s="123"/>
      <c r="G201" s="124"/>
    </row>
    <row r="202" spans="1:7" ht="34.5" customHeight="1" x14ac:dyDescent="0.2">
      <c r="A202" s="138"/>
      <c r="B202" s="120"/>
      <c r="C202" s="121"/>
      <c r="D202" s="121"/>
      <c r="E202" s="146"/>
      <c r="F202" s="123"/>
      <c r="G202" s="124"/>
    </row>
    <row r="203" spans="1:7" ht="28.9" customHeight="1" x14ac:dyDescent="0.2">
      <c r="A203" s="138"/>
      <c r="B203" s="120"/>
      <c r="C203" s="121"/>
      <c r="D203" s="121"/>
      <c r="E203" s="146"/>
      <c r="F203" s="123"/>
      <c r="G203" s="124"/>
    </row>
    <row r="204" spans="1:7" ht="28.9" customHeight="1" x14ac:dyDescent="0.2">
      <c r="A204" s="138"/>
      <c r="B204" s="120"/>
      <c r="C204" s="121"/>
      <c r="D204" s="121"/>
      <c r="E204" s="122"/>
      <c r="F204" s="123"/>
      <c r="G204" s="124"/>
    </row>
    <row r="205" spans="1:7" ht="21.6" customHeight="1" x14ac:dyDescent="0.2">
      <c r="A205" s="134"/>
      <c r="B205" s="147"/>
      <c r="C205" s="121"/>
      <c r="D205" s="121"/>
      <c r="E205" s="122"/>
      <c r="F205" s="123"/>
      <c r="G205" s="124"/>
    </row>
    <row r="206" spans="1:7" ht="21.6" customHeight="1" x14ac:dyDescent="0.2">
      <c r="A206" s="134"/>
      <c r="B206" s="147"/>
      <c r="C206" s="121"/>
      <c r="D206" s="121"/>
      <c r="E206" s="122"/>
      <c r="F206" s="123"/>
      <c r="G206" s="124"/>
    </row>
    <row r="207" spans="1:7" ht="23.45" customHeight="1" x14ac:dyDescent="0.2">
      <c r="A207" s="148"/>
      <c r="B207" s="149"/>
      <c r="C207" s="121"/>
      <c r="D207" s="121"/>
      <c r="E207" s="133"/>
      <c r="F207" s="123"/>
      <c r="G207" s="124"/>
    </row>
    <row r="208" spans="1:7" ht="22.9" customHeight="1" x14ac:dyDescent="0.2">
      <c r="A208" s="149"/>
      <c r="B208" s="149"/>
      <c r="C208" s="121"/>
      <c r="D208" s="121"/>
      <c r="E208" s="133"/>
      <c r="F208" s="123"/>
      <c r="G208" s="124"/>
    </row>
    <row r="209" spans="1:95" ht="21.6" customHeight="1" x14ac:dyDescent="0.2">
      <c r="A209" s="149"/>
      <c r="B209" s="149"/>
      <c r="C209" s="121"/>
      <c r="D209" s="121"/>
      <c r="E209" s="133"/>
      <c r="F209" s="123"/>
      <c r="G209" s="124"/>
      <c r="CQ209" s="2"/>
    </row>
    <row r="210" spans="1:95" ht="28.9" customHeight="1" x14ac:dyDescent="0.2">
      <c r="A210" s="150"/>
      <c r="B210" s="150"/>
      <c r="C210" s="150"/>
      <c r="D210" s="150"/>
      <c r="E210" s="150"/>
      <c r="F210" s="150"/>
      <c r="G210" s="124"/>
    </row>
    <row r="211" spans="1:95" ht="18.75" x14ac:dyDescent="0.2">
      <c r="A211" s="52"/>
      <c r="B211" s="52"/>
      <c r="C211" s="53"/>
      <c r="D211" s="54"/>
      <c r="E211" s="55"/>
      <c r="F211" s="56"/>
      <c r="G211" s="78"/>
    </row>
    <row r="212" spans="1:95" ht="18.75" x14ac:dyDescent="0.2">
      <c r="A212" s="52"/>
      <c r="B212" s="52"/>
      <c r="C212" s="53"/>
      <c r="D212" s="54"/>
      <c r="E212" s="55"/>
      <c r="F212" s="56"/>
      <c r="G212" s="78"/>
    </row>
    <row r="213" spans="1:95" ht="18.75" customHeight="1" x14ac:dyDescent="0.2">
      <c r="A213" s="52"/>
      <c r="B213" s="52"/>
      <c r="C213" s="57"/>
      <c r="D213" s="57"/>
      <c r="E213" s="55"/>
      <c r="F213" s="56"/>
      <c r="G213" s="78"/>
    </row>
    <row r="214" spans="1:95" ht="18.75" customHeight="1" x14ac:dyDescent="0.2">
      <c r="A214" s="52"/>
      <c r="B214" s="52"/>
      <c r="C214" s="54"/>
      <c r="D214" s="54"/>
      <c r="E214" s="55"/>
      <c r="F214" s="56"/>
      <c r="G214" s="78"/>
    </row>
    <row r="215" spans="1:95" ht="18.75" customHeight="1" x14ac:dyDescent="0.2">
      <c r="A215" s="52"/>
      <c r="B215" s="52"/>
      <c r="C215" s="54"/>
      <c r="D215" s="54"/>
      <c r="E215" s="55"/>
      <c r="F215" s="56"/>
      <c r="G215" s="78"/>
    </row>
    <row r="216" spans="1:95" ht="18.75" customHeight="1" x14ac:dyDescent="0.2">
      <c r="A216" s="52"/>
      <c r="B216" s="52"/>
      <c r="C216" s="54"/>
      <c r="D216" s="54"/>
      <c r="E216" s="55"/>
      <c r="F216" s="56"/>
      <c r="G216" s="78"/>
    </row>
    <row r="217" spans="1:95" ht="18.75" customHeight="1" x14ac:dyDescent="0.2">
      <c r="A217" s="52"/>
      <c r="B217" s="52"/>
      <c r="C217" s="54"/>
      <c r="D217" s="54"/>
      <c r="E217" s="55"/>
      <c r="F217" s="56"/>
      <c r="G217" s="78"/>
    </row>
    <row r="218" spans="1:95" ht="18.75" customHeight="1" x14ac:dyDescent="0.2">
      <c r="A218" s="52"/>
      <c r="B218" s="52"/>
      <c r="C218" s="57"/>
      <c r="D218" s="57"/>
      <c r="E218" s="55"/>
      <c r="F218" s="56"/>
      <c r="G218" s="78"/>
    </row>
    <row r="219" spans="1:95" ht="18.75" customHeight="1" x14ac:dyDescent="0.2">
      <c r="A219" s="52"/>
      <c r="B219" s="52"/>
      <c r="C219" s="54"/>
      <c r="D219" s="54"/>
      <c r="E219" s="55"/>
      <c r="F219" s="56"/>
      <c r="G219" s="78"/>
    </row>
    <row r="220" spans="1:95" ht="25.5" customHeight="1" x14ac:dyDescent="0.2">
      <c r="A220" s="52"/>
      <c r="B220" s="52"/>
      <c r="C220" s="57"/>
      <c r="D220" s="57"/>
      <c r="E220" s="55"/>
      <c r="F220" s="56"/>
      <c r="G220" s="78"/>
    </row>
    <row r="221" spans="1:95" ht="18.75" customHeight="1" x14ac:dyDescent="0.2">
      <c r="A221" s="52"/>
      <c r="B221" s="52"/>
      <c r="C221" s="57"/>
      <c r="D221" s="57"/>
      <c r="E221" s="55"/>
      <c r="F221" s="56"/>
      <c r="G221" s="78"/>
    </row>
    <row r="222" spans="1:95" ht="18.75" customHeight="1" x14ac:dyDescent="0.2">
      <c r="A222" s="52"/>
      <c r="B222" s="52"/>
      <c r="C222" s="54"/>
      <c r="D222" s="54"/>
      <c r="E222" s="55"/>
      <c r="F222" s="56"/>
      <c r="G222" s="78"/>
    </row>
    <row r="223" spans="1:95" ht="25.5" customHeight="1" x14ac:dyDescent="0.2">
      <c r="A223" s="52"/>
      <c r="B223" s="52"/>
      <c r="C223" s="57"/>
      <c r="D223" s="57"/>
      <c r="E223" s="55"/>
      <c r="F223" s="56"/>
      <c r="G223" s="78"/>
    </row>
    <row r="224" spans="1:95" ht="18.75" customHeight="1" x14ac:dyDescent="0.2">
      <c r="A224" s="52"/>
      <c r="B224" s="52"/>
      <c r="C224" s="58"/>
      <c r="D224" s="54"/>
      <c r="E224" s="55"/>
      <c r="F224" s="56"/>
      <c r="G224" s="78"/>
    </row>
    <row r="225" spans="1:7" ht="18.75" x14ac:dyDescent="0.2">
      <c r="A225" s="52"/>
      <c r="B225" s="52"/>
      <c r="C225" s="58"/>
      <c r="D225" s="54"/>
      <c r="E225" s="55"/>
      <c r="F225" s="56"/>
      <c r="G225" s="78"/>
    </row>
    <row r="226" spans="1:7" ht="18.75" x14ac:dyDescent="0.2">
      <c r="A226" s="52"/>
      <c r="B226" s="52"/>
      <c r="C226" s="58"/>
      <c r="D226" s="54"/>
      <c r="E226" s="55"/>
      <c r="F226" s="56"/>
      <c r="G226" s="78"/>
    </row>
    <row r="227" spans="1:7" ht="18.75" customHeight="1" x14ac:dyDescent="0.2">
      <c r="A227" s="52"/>
      <c r="B227" s="59"/>
      <c r="C227" s="54"/>
      <c r="D227" s="54"/>
      <c r="E227" s="55"/>
      <c r="F227" s="56"/>
      <c r="G227" s="78"/>
    </row>
    <row r="228" spans="1:7" ht="18.75" customHeight="1" x14ac:dyDescent="0.2">
      <c r="A228" s="52"/>
      <c r="B228" s="59"/>
      <c r="C228" s="54"/>
      <c r="D228" s="54"/>
      <c r="E228" s="55"/>
      <c r="F228" s="56"/>
      <c r="G228" s="78"/>
    </row>
    <row r="229" spans="1:7" ht="18.75" x14ac:dyDescent="0.2">
      <c r="A229" s="52"/>
      <c r="B229" s="59"/>
      <c r="C229" s="53"/>
      <c r="D229" s="54"/>
      <c r="E229" s="55"/>
      <c r="F229" s="56"/>
      <c r="G229" s="78"/>
    </row>
    <row r="230" spans="1:7" ht="18.75" x14ac:dyDescent="0.2">
      <c r="A230" s="52"/>
      <c r="B230" s="59"/>
      <c r="C230" s="53"/>
      <c r="D230" s="54"/>
      <c r="E230" s="55"/>
      <c r="F230" s="56"/>
      <c r="G230" s="78"/>
    </row>
    <row r="231" spans="1:7" ht="18.75" x14ac:dyDescent="0.2">
      <c r="A231" s="52"/>
      <c r="B231" s="59"/>
      <c r="C231" s="53"/>
      <c r="D231" s="54"/>
      <c r="E231" s="55"/>
      <c r="F231" s="56"/>
      <c r="G231" s="78"/>
    </row>
    <row r="232" spans="1:7" ht="18.75" x14ac:dyDescent="0.2">
      <c r="A232" s="52"/>
      <c r="B232" s="59"/>
      <c r="C232" s="53"/>
      <c r="D232" s="54"/>
      <c r="E232" s="55"/>
      <c r="F232" s="56"/>
      <c r="G232" s="78"/>
    </row>
    <row r="233" spans="1:7" ht="18.75" x14ac:dyDescent="0.2">
      <c r="A233" s="52"/>
      <c r="B233" s="59"/>
      <c r="C233" s="53"/>
      <c r="D233" s="54"/>
      <c r="E233" s="55"/>
      <c r="F233" s="56"/>
      <c r="G233" s="78"/>
    </row>
    <row r="234" spans="1:7" ht="18.75" x14ac:dyDescent="0.2">
      <c r="A234" s="52"/>
      <c r="B234" s="59"/>
      <c r="C234" s="53"/>
      <c r="D234" s="54"/>
      <c r="E234" s="55"/>
      <c r="F234" s="56"/>
      <c r="G234" s="78"/>
    </row>
    <row r="235" spans="1:7" ht="18.75" x14ac:dyDescent="0.2">
      <c r="A235" s="52"/>
      <c r="B235" s="59"/>
      <c r="C235" s="53"/>
      <c r="D235" s="54"/>
      <c r="E235" s="55"/>
      <c r="F235" s="56"/>
      <c r="G235" s="78"/>
    </row>
    <row r="236" spans="1:7" ht="18.75" customHeight="1" x14ac:dyDescent="0.2">
      <c r="A236" s="52"/>
      <c r="B236" s="59"/>
      <c r="C236" s="53"/>
      <c r="D236" s="54"/>
      <c r="E236" s="55"/>
      <c r="F236" s="56"/>
      <c r="G236" s="78"/>
    </row>
    <row r="237" spans="1:7" ht="18.75" x14ac:dyDescent="0.2">
      <c r="A237" s="52"/>
      <c r="B237" s="59"/>
      <c r="C237" s="53"/>
      <c r="D237" s="54"/>
      <c r="E237" s="55"/>
      <c r="F237" s="56"/>
      <c r="G237" s="78"/>
    </row>
    <row r="238" spans="1:7" ht="18.75" x14ac:dyDescent="0.2">
      <c r="A238" s="52"/>
      <c r="B238" s="59"/>
      <c r="C238" s="53"/>
      <c r="D238" s="54"/>
      <c r="E238" s="55"/>
      <c r="F238" s="56"/>
      <c r="G238" s="78"/>
    </row>
    <row r="239" spans="1:7" ht="18.75" x14ac:dyDescent="0.2">
      <c r="A239" s="52"/>
      <c r="B239" s="59"/>
      <c r="C239" s="53"/>
      <c r="D239" s="54"/>
      <c r="E239" s="55"/>
      <c r="F239" s="56"/>
      <c r="G239" s="78"/>
    </row>
    <row r="240" spans="1:7" ht="18.75" x14ac:dyDescent="0.2">
      <c r="A240" s="52"/>
      <c r="B240" s="59"/>
      <c r="C240" s="53"/>
      <c r="D240" s="54"/>
      <c r="E240" s="55"/>
      <c r="F240" s="56"/>
      <c r="G240" s="78"/>
    </row>
    <row r="241" spans="1:7" ht="18.75" x14ac:dyDescent="0.2">
      <c r="A241" s="52"/>
      <c r="B241" s="59"/>
      <c r="C241" s="53"/>
      <c r="D241" s="54"/>
      <c r="E241" s="55"/>
      <c r="F241" s="56"/>
      <c r="G241" s="78"/>
    </row>
    <row r="242" spans="1:7" ht="18.75" x14ac:dyDescent="0.2">
      <c r="A242" s="52"/>
      <c r="B242" s="59"/>
      <c r="C242" s="53"/>
      <c r="D242" s="54"/>
      <c r="E242" s="55"/>
      <c r="F242" s="56"/>
      <c r="G242" s="78"/>
    </row>
    <row r="243" spans="1:7" ht="18.75" x14ac:dyDescent="0.2">
      <c r="A243" s="52"/>
      <c r="B243" s="59"/>
      <c r="C243" s="53"/>
      <c r="D243" s="54"/>
      <c r="E243" s="55"/>
      <c r="F243" s="56"/>
      <c r="G243" s="78"/>
    </row>
    <row r="244" spans="1:7" ht="18.75" x14ac:dyDescent="0.2">
      <c r="A244" s="52"/>
      <c r="B244" s="59"/>
      <c r="C244" s="53"/>
      <c r="D244" s="60"/>
      <c r="E244" s="55"/>
      <c r="F244" s="56"/>
      <c r="G244" s="78"/>
    </row>
    <row r="245" spans="1:7" ht="18.75" x14ac:dyDescent="0.2">
      <c r="A245" s="52"/>
      <c r="B245" s="59"/>
      <c r="C245" s="53"/>
      <c r="D245" s="54"/>
      <c r="E245" s="55"/>
      <c r="F245" s="56"/>
      <c r="G245" s="78"/>
    </row>
    <row r="246" spans="1:7" ht="18.75" customHeight="1" x14ac:dyDescent="0.2">
      <c r="A246" s="52"/>
      <c r="B246" s="59"/>
      <c r="C246" s="57"/>
      <c r="D246" s="57"/>
      <c r="E246" s="55"/>
      <c r="F246" s="56"/>
      <c r="G246" s="78"/>
    </row>
    <row r="247" spans="1:7" ht="30" customHeight="1" x14ac:dyDescent="0.2">
      <c r="A247" s="52"/>
      <c r="B247" s="59"/>
      <c r="C247" s="53"/>
      <c r="D247" s="54"/>
      <c r="E247" s="55"/>
      <c r="F247" s="56"/>
      <c r="G247" s="78"/>
    </row>
    <row r="248" spans="1:7" ht="18.75" x14ac:dyDescent="0.2">
      <c r="A248" s="52"/>
      <c r="B248" s="59"/>
      <c r="C248" s="53"/>
      <c r="D248" s="54"/>
      <c r="E248" s="55"/>
      <c r="F248" s="56"/>
      <c r="G248" s="78"/>
    </row>
    <row r="249" spans="1:7" ht="18.75" x14ac:dyDescent="0.2">
      <c r="A249" s="52"/>
      <c r="B249" s="59"/>
      <c r="C249" s="53"/>
      <c r="D249" s="54"/>
      <c r="E249" s="55"/>
      <c r="F249" s="56"/>
      <c r="G249" s="78"/>
    </row>
    <row r="250" spans="1:7" ht="18.75" x14ac:dyDescent="0.2">
      <c r="A250" s="52"/>
      <c r="B250" s="59"/>
      <c r="C250" s="53"/>
      <c r="D250" s="54"/>
      <c r="E250" s="55"/>
      <c r="F250" s="56"/>
      <c r="G250" s="78"/>
    </row>
    <row r="251" spans="1:7" ht="18.75" x14ac:dyDescent="0.2">
      <c r="A251" s="52"/>
      <c r="B251" s="59"/>
      <c r="C251" s="53"/>
      <c r="D251" s="54"/>
      <c r="E251" s="55"/>
      <c r="F251" s="56"/>
      <c r="G251" s="78"/>
    </row>
    <row r="252" spans="1:7" ht="18.75" customHeight="1" x14ac:dyDescent="0.2">
      <c r="A252" s="52"/>
      <c r="B252" s="59"/>
      <c r="C252" s="57"/>
      <c r="D252" s="57"/>
      <c r="E252" s="55"/>
      <c r="F252" s="56"/>
      <c r="G252" s="78"/>
    </row>
    <row r="253" spans="1:7" ht="18.75" customHeight="1" x14ac:dyDescent="0.2">
      <c r="A253" s="52"/>
      <c r="B253" s="59"/>
      <c r="C253" s="57"/>
      <c r="D253" s="57"/>
      <c r="E253" s="55"/>
      <c r="F253" s="56"/>
      <c r="G253" s="78"/>
    </row>
    <row r="254" spans="1:7" ht="18.75" customHeight="1" x14ac:dyDescent="0.2">
      <c r="A254" s="52"/>
      <c r="B254" s="59"/>
      <c r="C254" s="57"/>
      <c r="D254" s="57"/>
      <c r="E254" s="55"/>
      <c r="F254" s="56"/>
      <c r="G254" s="78"/>
    </row>
    <row r="255" spans="1:7" ht="18.75" customHeight="1" x14ac:dyDescent="0.2">
      <c r="A255" s="52"/>
      <c r="B255" s="59"/>
      <c r="C255" s="57"/>
      <c r="D255" s="57"/>
      <c r="E255" s="55"/>
      <c r="F255" s="56"/>
      <c r="G255" s="78"/>
    </row>
    <row r="256" spans="1:7" ht="18.75" customHeight="1" x14ac:dyDescent="0.2">
      <c r="A256" s="52"/>
      <c r="B256" s="52"/>
      <c r="C256" s="57"/>
      <c r="D256" s="57"/>
      <c r="E256" s="55"/>
      <c r="F256" s="56"/>
      <c r="G256" s="78"/>
    </row>
    <row r="257" spans="1:95" ht="18.75" customHeight="1" x14ac:dyDescent="0.2">
      <c r="A257" s="52"/>
      <c r="B257" s="52"/>
      <c r="C257" s="57"/>
      <c r="D257" s="57"/>
      <c r="E257" s="55"/>
      <c r="F257" s="56"/>
      <c r="G257" s="78"/>
    </row>
    <row r="258" spans="1:95" ht="18.75" customHeight="1" x14ac:dyDescent="0.2">
      <c r="A258" s="52"/>
      <c r="B258" s="52"/>
      <c r="C258" s="54"/>
      <c r="D258" s="54"/>
      <c r="E258" s="55"/>
      <c r="F258" s="56"/>
      <c r="G258" s="78"/>
    </row>
    <row r="259" spans="1:95" ht="18.75" customHeight="1" x14ac:dyDescent="0.2">
      <c r="A259" s="52"/>
      <c r="B259" s="52"/>
      <c r="C259" s="57"/>
      <c r="D259" s="57"/>
      <c r="E259" s="55"/>
      <c r="F259" s="56"/>
      <c r="G259" s="78"/>
    </row>
    <row r="260" spans="1:95" ht="18.75" x14ac:dyDescent="0.2">
      <c r="A260" s="52"/>
      <c r="B260" s="52"/>
      <c r="C260" s="53"/>
      <c r="D260" s="54"/>
      <c r="E260" s="55"/>
      <c r="F260" s="56"/>
      <c r="G260" s="78"/>
    </row>
    <row r="261" spans="1:95" ht="18.75" x14ac:dyDescent="0.2">
      <c r="A261" s="52"/>
      <c r="B261" s="52"/>
      <c r="C261" s="53"/>
      <c r="D261" s="54"/>
      <c r="E261" s="55"/>
      <c r="F261" s="56"/>
      <c r="G261" s="78"/>
    </row>
    <row r="262" spans="1:95" ht="18.75" x14ac:dyDescent="0.2">
      <c r="A262" s="52"/>
      <c r="B262" s="52"/>
      <c r="C262" s="53"/>
      <c r="D262" s="54"/>
      <c r="E262" s="55"/>
      <c r="F262" s="56"/>
      <c r="G262" s="78"/>
    </row>
    <row r="263" spans="1:95" ht="18.75" customHeight="1" x14ac:dyDescent="0.2">
      <c r="A263" s="52"/>
      <c r="B263" s="52"/>
      <c r="C263" s="57"/>
      <c r="D263" s="57"/>
      <c r="E263" s="55"/>
      <c r="F263" s="56"/>
      <c r="G263" s="78"/>
    </row>
    <row r="264" spans="1:95" ht="18.75" customHeight="1" x14ac:dyDescent="0.2">
      <c r="A264" s="52"/>
      <c r="B264" s="52"/>
      <c r="C264" s="53"/>
      <c r="D264" s="57"/>
      <c r="E264" s="55"/>
      <c r="F264" s="56"/>
      <c r="G264" s="78"/>
    </row>
    <row r="265" spans="1:95" ht="18.75" x14ac:dyDescent="0.2">
      <c r="A265" s="52"/>
      <c r="B265" s="52"/>
      <c r="C265" s="53"/>
      <c r="D265" s="57"/>
      <c r="E265" s="55"/>
      <c r="F265" s="56"/>
      <c r="G265" s="78"/>
    </row>
    <row r="266" spans="1:95" ht="18.75" x14ac:dyDescent="0.2">
      <c r="A266" s="52"/>
      <c r="B266" s="52"/>
      <c r="C266" s="53"/>
      <c r="D266" s="57"/>
      <c r="E266" s="55"/>
      <c r="F266" s="56"/>
      <c r="G266" s="78"/>
    </row>
    <row r="267" spans="1:95" ht="18.75" x14ac:dyDescent="0.2">
      <c r="A267" s="52"/>
      <c r="B267" s="52"/>
      <c r="C267" s="53"/>
      <c r="D267" s="57"/>
      <c r="E267" s="55"/>
      <c r="F267" s="56"/>
      <c r="G267" s="78"/>
    </row>
    <row r="268" spans="1:95" ht="18.75" x14ac:dyDescent="0.2">
      <c r="A268" s="52"/>
      <c r="B268" s="52"/>
      <c r="C268" s="53"/>
      <c r="D268" s="57"/>
      <c r="E268" s="55"/>
      <c r="F268" s="56"/>
      <c r="G268" s="78"/>
    </row>
    <row r="269" spans="1:95" ht="18.75" x14ac:dyDescent="0.2">
      <c r="A269" s="52"/>
      <c r="B269" s="52"/>
      <c r="C269" s="53"/>
      <c r="D269" s="57"/>
      <c r="E269" s="55"/>
      <c r="F269" s="56"/>
      <c r="G269" s="78"/>
    </row>
    <row r="270" spans="1:95" ht="18.75" x14ac:dyDescent="0.2">
      <c r="A270" s="52"/>
      <c r="B270" s="52"/>
      <c r="C270" s="53"/>
      <c r="D270" s="57"/>
      <c r="E270" s="55"/>
      <c r="F270" s="56"/>
      <c r="G270" s="78"/>
    </row>
    <row r="271" spans="1:95" ht="45" customHeight="1" x14ac:dyDescent="0.2">
      <c r="A271" s="52"/>
      <c r="B271" s="52"/>
      <c r="C271" s="53"/>
      <c r="D271" s="55"/>
      <c r="E271" s="56"/>
      <c r="F271" s="78"/>
      <c r="G271" s="1"/>
      <c r="CQ271" s="2"/>
    </row>
    <row r="272" spans="1:95" ht="18.75" x14ac:dyDescent="0.2">
      <c r="A272" s="52"/>
      <c r="B272" s="52"/>
      <c r="C272" s="53"/>
      <c r="D272" s="57"/>
      <c r="E272" s="55"/>
      <c r="F272" s="56"/>
      <c r="G272" s="78"/>
    </row>
    <row r="273" spans="1:7" ht="18.75" x14ac:dyDescent="0.2">
      <c r="A273" s="52"/>
      <c r="B273" s="52"/>
      <c r="C273" s="53"/>
      <c r="D273" s="57"/>
      <c r="E273" s="55"/>
      <c r="F273" s="56"/>
      <c r="G273" s="78"/>
    </row>
    <row r="274" spans="1:7" ht="18.75" x14ac:dyDescent="0.2">
      <c r="A274" s="52"/>
      <c r="B274" s="52"/>
      <c r="C274" s="53"/>
      <c r="D274" s="57"/>
      <c r="E274" s="55"/>
      <c r="F274" s="56"/>
      <c r="G274" s="78"/>
    </row>
    <row r="275" spans="1:7" ht="18.75" customHeight="1" x14ac:dyDescent="0.2">
      <c r="A275" s="52"/>
      <c r="B275" s="61"/>
      <c r="C275" s="57"/>
      <c r="D275" s="57"/>
      <c r="E275" s="55"/>
      <c r="F275" s="56"/>
      <c r="G275" s="78"/>
    </row>
    <row r="276" spans="1:7" ht="25.5" customHeight="1" x14ac:dyDescent="0.2">
      <c r="A276" s="52"/>
      <c r="B276" s="61"/>
      <c r="C276" s="57"/>
      <c r="D276" s="57"/>
      <c r="E276" s="55"/>
      <c r="F276" s="56"/>
      <c r="G276" s="78"/>
    </row>
    <row r="277" spans="1:7" ht="18.75" customHeight="1" x14ac:dyDescent="0.2">
      <c r="A277" s="52"/>
      <c r="B277" s="61"/>
      <c r="C277" s="57"/>
      <c r="D277" s="57"/>
      <c r="E277" s="55"/>
      <c r="F277" s="56"/>
      <c r="G277" s="78"/>
    </row>
    <row r="278" spans="1:7" ht="18.75" customHeight="1" x14ac:dyDescent="0.2">
      <c r="A278" s="52"/>
      <c r="B278" s="62"/>
      <c r="C278" s="57"/>
      <c r="D278" s="57"/>
      <c r="E278" s="55"/>
      <c r="F278" s="56"/>
      <c r="G278" s="78"/>
    </row>
    <row r="279" spans="1:7" ht="18.75" x14ac:dyDescent="0.2">
      <c r="A279" s="52"/>
      <c r="B279" s="62"/>
      <c r="C279" s="53"/>
      <c r="D279" s="57"/>
      <c r="E279" s="55"/>
      <c r="F279" s="56"/>
      <c r="G279" s="78"/>
    </row>
    <row r="280" spans="1:7" ht="18.75" x14ac:dyDescent="0.2">
      <c r="A280" s="52"/>
      <c r="B280" s="62"/>
      <c r="C280" s="53"/>
      <c r="D280" s="54"/>
      <c r="E280" s="55"/>
      <c r="F280" s="56"/>
      <c r="G280" s="78"/>
    </row>
    <row r="281" spans="1:7" ht="18.75" customHeight="1" x14ac:dyDescent="0.2">
      <c r="A281" s="52"/>
      <c r="B281" s="62"/>
      <c r="C281" s="57"/>
      <c r="D281" s="57"/>
      <c r="E281" s="55"/>
      <c r="F281" s="56"/>
      <c r="G281" s="78"/>
    </row>
    <row r="282" spans="1:7" ht="18.75" customHeight="1" x14ac:dyDescent="0.2">
      <c r="A282" s="52"/>
      <c r="B282" s="62"/>
      <c r="C282" s="57"/>
      <c r="D282" s="57"/>
      <c r="E282" s="55"/>
      <c r="F282" s="56"/>
      <c r="G282" s="78"/>
    </row>
    <row r="283" spans="1:7" ht="18.75" customHeight="1" x14ac:dyDescent="0.2">
      <c r="A283" s="52"/>
      <c r="B283" s="62"/>
      <c r="C283" s="53"/>
      <c r="D283" s="57"/>
      <c r="E283" s="55"/>
      <c r="F283" s="56"/>
      <c r="G283" s="78"/>
    </row>
    <row r="284" spans="1:7" ht="18.75" x14ac:dyDescent="0.2">
      <c r="A284" s="52"/>
      <c r="B284" s="62"/>
      <c r="C284" s="53"/>
      <c r="D284" s="54"/>
      <c r="E284" s="55"/>
      <c r="F284" s="56"/>
      <c r="G284" s="78"/>
    </row>
    <row r="285" spans="1:7" ht="18.75" customHeight="1" x14ac:dyDescent="0.2">
      <c r="A285" s="52"/>
      <c r="B285" s="62"/>
      <c r="C285" s="57"/>
      <c r="D285" s="57"/>
      <c r="E285" s="55"/>
      <c r="F285" s="56"/>
      <c r="G285" s="78"/>
    </row>
    <row r="286" spans="1:7" ht="18.75" customHeight="1" x14ac:dyDescent="0.2">
      <c r="A286" s="52"/>
      <c r="B286" s="62"/>
      <c r="C286" s="57"/>
      <c r="D286" s="57"/>
      <c r="E286" s="55"/>
      <c r="F286" s="56"/>
      <c r="G286" s="78"/>
    </row>
    <row r="287" spans="1:7" ht="18.75" customHeight="1" x14ac:dyDescent="0.2">
      <c r="A287" s="52"/>
      <c r="B287" s="62"/>
      <c r="C287" s="57"/>
      <c r="D287" s="57"/>
      <c r="E287" s="55"/>
      <c r="F287" s="56"/>
      <c r="G287" s="78"/>
    </row>
    <row r="288" spans="1:7" ht="18.75" customHeight="1" x14ac:dyDescent="0.2">
      <c r="A288" s="52"/>
      <c r="B288" s="63"/>
      <c r="C288" s="54"/>
      <c r="D288" s="54"/>
      <c r="E288" s="55"/>
      <c r="F288" s="56"/>
      <c r="G288" s="78"/>
    </row>
    <row r="289" spans="1:7" ht="18.75" customHeight="1" x14ac:dyDescent="0.2">
      <c r="A289" s="52"/>
      <c r="B289" s="63"/>
      <c r="C289" s="54"/>
      <c r="D289" s="54"/>
      <c r="E289" s="55"/>
      <c r="F289" s="56"/>
      <c r="G289" s="78"/>
    </row>
    <row r="290" spans="1:7" ht="18.75" customHeight="1" x14ac:dyDescent="0.2">
      <c r="A290" s="52"/>
      <c r="B290" s="63"/>
      <c r="C290" s="54"/>
      <c r="D290" s="54"/>
      <c r="E290" s="55"/>
      <c r="F290" s="56"/>
      <c r="G290" s="78"/>
    </row>
    <row r="291" spans="1:7" ht="18.75" customHeight="1" x14ac:dyDescent="0.2">
      <c r="A291" s="52"/>
      <c r="B291" s="63"/>
      <c r="C291" s="54"/>
      <c r="D291" s="54"/>
      <c r="E291" s="55"/>
      <c r="F291" s="56"/>
      <c r="G291" s="78"/>
    </row>
    <row r="292" spans="1:7" ht="18.75" customHeight="1" x14ac:dyDescent="0.2">
      <c r="A292" s="52"/>
      <c r="B292" s="63"/>
      <c r="C292" s="54"/>
      <c r="D292" s="54"/>
      <c r="E292" s="55"/>
      <c r="F292" s="56"/>
      <c r="G292" s="78"/>
    </row>
    <row r="293" spans="1:7" ht="18.75" customHeight="1" x14ac:dyDescent="0.2">
      <c r="A293" s="52"/>
      <c r="B293" s="63"/>
      <c r="C293" s="54"/>
      <c r="D293" s="54"/>
      <c r="E293" s="55"/>
      <c r="F293" s="56"/>
      <c r="G293" s="78"/>
    </row>
    <row r="294" spans="1:7" ht="18.75" customHeight="1" x14ac:dyDescent="0.2">
      <c r="A294" s="52"/>
      <c r="B294" s="63"/>
      <c r="C294" s="54"/>
      <c r="D294" s="54"/>
      <c r="E294" s="55"/>
      <c r="F294" s="56"/>
      <c r="G294" s="78"/>
    </row>
    <row r="295" spans="1:7" ht="25.5" customHeight="1" x14ac:dyDescent="0.2">
      <c r="A295" s="64"/>
      <c r="B295" s="63"/>
      <c r="C295" s="65"/>
      <c r="D295" s="65"/>
      <c r="E295" s="66"/>
      <c r="F295" s="56"/>
    </row>
    <row r="296" spans="1:7" ht="25.5" customHeight="1" x14ac:dyDescent="0.2">
      <c r="A296" s="64"/>
      <c r="B296" s="63"/>
      <c r="C296" s="65"/>
      <c r="D296" s="65"/>
      <c r="E296" s="66"/>
      <c r="F296" s="56"/>
    </row>
    <row r="297" spans="1:7" ht="25.5" customHeight="1" x14ac:dyDescent="0.2">
      <c r="A297" s="64"/>
      <c r="B297" s="63"/>
      <c r="C297" s="65"/>
      <c r="D297" s="65"/>
      <c r="E297" s="66"/>
      <c r="F297" s="56"/>
    </row>
    <row r="298" spans="1:7" ht="25.5" customHeight="1" x14ac:dyDescent="0.2">
      <c r="A298" s="64"/>
      <c r="B298" s="63"/>
      <c r="C298" s="65"/>
      <c r="D298" s="65"/>
      <c r="E298" s="66"/>
      <c r="F298" s="56"/>
    </row>
    <row r="299" spans="1:7" ht="25.5" customHeight="1" x14ac:dyDescent="0.2">
      <c r="A299" s="64"/>
      <c r="B299" s="63"/>
      <c r="C299" s="65"/>
      <c r="D299" s="65"/>
      <c r="E299" s="66"/>
      <c r="F299" s="56"/>
    </row>
    <row r="300" spans="1:7" ht="25.5" customHeight="1" x14ac:dyDescent="0.2">
      <c r="A300" s="64"/>
      <c r="B300" s="63"/>
      <c r="C300" s="65"/>
      <c r="D300" s="65"/>
      <c r="E300" s="66"/>
      <c r="F300" s="56"/>
    </row>
    <row r="301" spans="1:7" ht="25.5" customHeight="1" x14ac:dyDescent="0.2">
      <c r="A301" s="64"/>
      <c r="B301" s="63"/>
      <c r="C301" s="65"/>
      <c r="D301" s="65"/>
      <c r="E301" s="66"/>
      <c r="F301" s="56"/>
    </row>
    <row r="302" spans="1:7" ht="25.5" customHeight="1" x14ac:dyDescent="0.2">
      <c r="A302" s="64"/>
      <c r="B302" s="63"/>
      <c r="C302" s="65"/>
      <c r="D302" s="65"/>
      <c r="E302" s="66"/>
      <c r="F302" s="56"/>
    </row>
    <row r="303" spans="1:7" ht="25.5" customHeight="1" x14ac:dyDescent="0.2">
      <c r="A303" s="64"/>
      <c r="B303" s="67"/>
      <c r="C303" s="65"/>
      <c r="D303" s="65"/>
      <c r="E303" s="66"/>
      <c r="F303" s="56"/>
    </row>
    <row r="304" spans="1:7" ht="25.5" customHeight="1" x14ac:dyDescent="0.2">
      <c r="A304" s="64"/>
      <c r="B304" s="67"/>
      <c r="C304" s="65"/>
      <c r="D304" s="65"/>
      <c r="E304" s="66"/>
      <c r="F304" s="56"/>
    </row>
    <row r="305" spans="1:6" ht="25.5" customHeight="1" x14ac:dyDescent="0.2">
      <c r="A305" s="64"/>
      <c r="B305" s="67"/>
      <c r="C305" s="65"/>
      <c r="D305" s="65"/>
      <c r="E305" s="66"/>
      <c r="F305" s="56"/>
    </row>
    <row r="306" spans="1:6" ht="25.5" customHeight="1" x14ac:dyDescent="0.2">
      <c r="A306" s="64"/>
      <c r="B306" s="67"/>
      <c r="C306" s="65"/>
      <c r="D306" s="65"/>
      <c r="E306" s="66"/>
      <c r="F306" s="56"/>
    </row>
    <row r="307" spans="1:6" ht="25.5" customHeight="1" x14ac:dyDescent="0.2">
      <c r="A307" s="64"/>
      <c r="B307" s="67"/>
      <c r="C307" s="65"/>
      <c r="D307" s="65"/>
      <c r="E307" s="66"/>
      <c r="F307" s="56"/>
    </row>
    <row r="308" spans="1:6" ht="25.5" customHeight="1" x14ac:dyDescent="0.2">
      <c r="A308" s="64"/>
      <c r="B308" s="67"/>
      <c r="C308" s="65"/>
      <c r="D308" s="65"/>
      <c r="E308" s="66"/>
      <c r="F308" s="56"/>
    </row>
    <row r="309" spans="1:6" ht="15" customHeight="1" x14ac:dyDescent="0.2">
      <c r="A309" s="68"/>
      <c r="B309" s="68"/>
      <c r="C309" s="54"/>
      <c r="D309" s="54"/>
      <c r="E309" s="55"/>
      <c r="F309" s="56"/>
    </row>
    <row r="310" spans="1:6" ht="15" customHeight="1" x14ac:dyDescent="0.2">
      <c r="A310" s="68"/>
      <c r="B310" s="68"/>
      <c r="C310" s="57"/>
      <c r="D310" s="57"/>
      <c r="E310" s="55"/>
      <c r="F310" s="56"/>
    </row>
    <row r="311" spans="1:6" ht="15" customHeight="1" x14ac:dyDescent="0.2">
      <c r="A311" s="68"/>
      <c r="B311" s="68"/>
      <c r="C311" s="57"/>
      <c r="D311" s="57"/>
      <c r="E311" s="55"/>
      <c r="F311" s="56"/>
    </row>
    <row r="312" spans="1:6" ht="25.5" customHeight="1" x14ac:dyDescent="0.2">
      <c r="A312" s="68"/>
      <c r="B312" s="68"/>
      <c r="C312" s="57"/>
      <c r="D312" s="57"/>
      <c r="E312" s="55"/>
      <c r="F312" s="56"/>
    </row>
    <row r="313" spans="1:6" ht="25.5" customHeight="1" x14ac:dyDescent="0.2">
      <c r="A313" s="69"/>
      <c r="B313" s="70"/>
      <c r="C313" s="57"/>
      <c r="D313" s="57"/>
      <c r="E313" s="55"/>
      <c r="F313" s="56"/>
    </row>
    <row r="314" spans="1:6" ht="25.5" customHeight="1" x14ac:dyDescent="0.2">
      <c r="A314" s="69"/>
      <c r="B314" s="52"/>
      <c r="C314" s="54"/>
      <c r="D314" s="54"/>
      <c r="E314" s="55"/>
      <c r="F314" s="56"/>
    </row>
    <row r="315" spans="1:6" ht="25.5" customHeight="1" x14ac:dyDescent="0.2">
      <c r="A315" s="69"/>
      <c r="B315" s="52"/>
      <c r="C315" s="54"/>
      <c r="D315" s="54"/>
      <c r="E315" s="55"/>
      <c r="F315" s="56"/>
    </row>
    <row r="316" spans="1:6" ht="38.25" customHeight="1" x14ac:dyDescent="0.2">
      <c r="A316" s="69"/>
      <c r="B316" s="52"/>
      <c r="C316" s="54"/>
      <c r="D316" s="54"/>
      <c r="E316" s="55"/>
      <c r="F316" s="56"/>
    </row>
    <row r="317" spans="1:6" ht="25.5" customHeight="1" x14ac:dyDescent="0.2">
      <c r="A317" s="69"/>
      <c r="B317" s="52"/>
      <c r="C317" s="54"/>
      <c r="D317" s="54"/>
      <c r="E317" s="55"/>
      <c r="F317" s="56"/>
    </row>
    <row r="318" spans="1:6" ht="25.5" customHeight="1" x14ac:dyDescent="0.2">
      <c r="A318" s="69"/>
      <c r="B318" s="52"/>
      <c r="C318" s="54"/>
      <c r="D318" s="54"/>
      <c r="E318" s="55"/>
      <c r="F318" s="56"/>
    </row>
    <row r="319" spans="1:6" ht="25.5" customHeight="1" x14ac:dyDescent="0.2">
      <c r="A319" s="69"/>
      <c r="B319" s="52"/>
      <c r="C319" s="54"/>
      <c r="D319" s="54"/>
      <c r="E319" s="55"/>
      <c r="F319" s="56"/>
    </row>
    <row r="320" spans="1:6" ht="25.5" customHeight="1" x14ac:dyDescent="0.2">
      <c r="A320" s="69"/>
      <c r="B320" s="52"/>
      <c r="C320" s="54"/>
      <c r="D320" s="54"/>
      <c r="E320" s="55"/>
      <c r="F320" s="56"/>
    </row>
    <row r="321" spans="1:6" ht="38.25" customHeight="1" x14ac:dyDescent="0.2">
      <c r="A321" s="69"/>
      <c r="B321" s="52"/>
      <c r="C321" s="60"/>
      <c r="D321" s="60"/>
      <c r="E321" s="55"/>
      <c r="F321" s="56"/>
    </row>
    <row r="322" spans="1:6" ht="25.5" customHeight="1" x14ac:dyDescent="0.2">
      <c r="A322" s="69"/>
      <c r="B322" s="52"/>
      <c r="C322" s="60"/>
      <c r="D322" s="60"/>
      <c r="E322" s="55"/>
      <c r="F322" s="56"/>
    </row>
    <row r="323" spans="1:6" ht="25.5" customHeight="1" x14ac:dyDescent="0.2">
      <c r="A323" s="69"/>
      <c r="B323" s="52"/>
      <c r="C323" s="60"/>
      <c r="D323" s="60"/>
      <c r="E323" s="55"/>
      <c r="F323" s="56"/>
    </row>
    <row r="324" spans="1:6" ht="25.5" customHeight="1" x14ac:dyDescent="0.2">
      <c r="A324" s="69"/>
      <c r="B324" s="52"/>
      <c r="C324" s="60"/>
      <c r="D324" s="60"/>
      <c r="E324" s="55"/>
      <c r="F324" s="56"/>
    </row>
    <row r="325" spans="1:6" ht="25.5" customHeight="1" x14ac:dyDescent="0.2">
      <c r="A325" s="69"/>
      <c r="B325" s="52"/>
      <c r="C325" s="60"/>
      <c r="D325" s="60"/>
      <c r="E325" s="55"/>
      <c r="F325" s="56"/>
    </row>
    <row r="326" spans="1:6" ht="25.5" customHeight="1" x14ac:dyDescent="0.2">
      <c r="A326" s="69"/>
      <c r="B326" s="52"/>
      <c r="C326" s="60"/>
      <c r="D326" s="60"/>
      <c r="E326" s="60"/>
      <c r="F326" s="56"/>
    </row>
    <row r="327" spans="1:6" ht="25.5" customHeight="1" x14ac:dyDescent="0.2">
      <c r="A327" s="69"/>
      <c r="B327" s="52"/>
      <c r="C327" s="55"/>
      <c r="D327" s="55"/>
      <c r="E327" s="60"/>
      <c r="F327" s="56"/>
    </row>
    <row r="328" spans="1:6" ht="25.5" customHeight="1" x14ac:dyDescent="0.2">
      <c r="A328" s="69"/>
      <c r="B328" s="52"/>
      <c r="C328" s="55"/>
      <c r="D328" s="55"/>
      <c r="E328" s="60"/>
      <c r="F328" s="56"/>
    </row>
    <row r="329" spans="1:6" ht="25.5" customHeight="1" x14ac:dyDescent="0.2">
      <c r="A329" s="69"/>
      <c r="B329" s="71"/>
      <c r="C329" s="54"/>
      <c r="D329" s="54"/>
      <c r="E329" s="60"/>
      <c r="F329" s="56"/>
    </row>
    <row r="330" spans="1:6" ht="25.5" customHeight="1" x14ac:dyDescent="0.2">
      <c r="A330" s="69"/>
      <c r="B330" s="67"/>
      <c r="C330" s="54"/>
      <c r="D330" s="54"/>
      <c r="E330" s="60"/>
      <c r="F330" s="56"/>
    </row>
    <row r="331" spans="1:6" ht="25.5" customHeight="1" x14ac:dyDescent="0.2">
      <c r="A331" s="69"/>
      <c r="B331" s="67"/>
      <c r="C331" s="54"/>
      <c r="D331" s="54"/>
      <c r="E331" s="60"/>
      <c r="F331" s="56"/>
    </row>
    <row r="332" spans="1:6" ht="25.5" customHeight="1" x14ac:dyDescent="0.2">
      <c r="A332" s="69"/>
      <c r="B332" s="67"/>
      <c r="C332" s="54"/>
      <c r="D332" s="54"/>
      <c r="E332" s="60"/>
      <c r="F332" s="56"/>
    </row>
    <row r="333" spans="1:6" ht="25.5" customHeight="1" x14ac:dyDescent="0.2">
      <c r="A333" s="69"/>
      <c r="B333" s="67"/>
      <c r="C333" s="54"/>
      <c r="D333" s="54"/>
      <c r="E333" s="60"/>
      <c r="F333" s="56"/>
    </row>
    <row r="334" spans="1:6" ht="25.5" customHeight="1" x14ac:dyDescent="0.2">
      <c r="A334" s="69"/>
      <c r="B334" s="67"/>
      <c r="C334" s="54"/>
      <c r="D334" s="54"/>
      <c r="E334" s="60"/>
      <c r="F334" s="56"/>
    </row>
    <row r="335" spans="1:6" ht="25.5" customHeight="1" x14ac:dyDescent="0.2">
      <c r="A335" s="72"/>
      <c r="B335" s="52"/>
      <c r="C335" s="54"/>
      <c r="D335" s="54"/>
      <c r="E335" s="55"/>
      <c r="F335" s="56"/>
    </row>
    <row r="336" spans="1:6" ht="25.5" customHeight="1" x14ac:dyDescent="0.2">
      <c r="A336" s="72"/>
      <c r="B336" s="52"/>
      <c r="C336" s="54"/>
      <c r="D336" s="54"/>
      <c r="E336" s="55"/>
      <c r="F336" s="56"/>
    </row>
    <row r="337" spans="1:6" ht="25.5" customHeight="1" x14ac:dyDescent="0.2">
      <c r="A337" s="72"/>
      <c r="B337" s="52"/>
      <c r="C337" s="54"/>
      <c r="D337" s="54"/>
      <c r="E337" s="55"/>
      <c r="F337" s="56"/>
    </row>
    <row r="338" spans="1:6" ht="38.25" customHeight="1" x14ac:dyDescent="0.2">
      <c r="A338" s="72"/>
      <c r="B338" s="52"/>
      <c r="C338" s="54"/>
      <c r="D338" s="54"/>
      <c r="E338" s="55"/>
      <c r="F338" s="56"/>
    </row>
    <row r="339" spans="1:6" ht="38.25" customHeight="1" x14ac:dyDescent="0.2">
      <c r="A339" s="72"/>
      <c r="B339" s="52"/>
      <c r="C339" s="54"/>
      <c r="D339" s="54"/>
      <c r="E339" s="55"/>
      <c r="F339" s="56"/>
    </row>
    <row r="340" spans="1:6" ht="38.25" customHeight="1" x14ac:dyDescent="0.2">
      <c r="A340" s="72"/>
      <c r="B340" s="52"/>
      <c r="C340" s="54"/>
      <c r="D340" s="54"/>
      <c r="E340" s="55"/>
      <c r="F340" s="56"/>
    </row>
    <row r="341" spans="1:6" ht="38.25" customHeight="1" x14ac:dyDescent="0.2">
      <c r="A341" s="72"/>
      <c r="B341" s="52"/>
      <c r="C341" s="54"/>
      <c r="D341" s="54"/>
      <c r="E341" s="55"/>
      <c r="F341" s="56"/>
    </row>
    <row r="342" spans="1:6" ht="38.25" customHeight="1" x14ac:dyDescent="0.2">
      <c r="A342" s="72"/>
      <c r="B342" s="52"/>
      <c r="C342" s="54"/>
      <c r="D342" s="54"/>
      <c r="E342" s="55"/>
      <c r="F342" s="56"/>
    </row>
    <row r="343" spans="1:6" ht="38.25" customHeight="1" x14ac:dyDescent="0.2">
      <c r="A343" s="72"/>
      <c r="B343" s="52"/>
      <c r="C343" s="54"/>
      <c r="D343" s="54"/>
      <c r="E343" s="55"/>
      <c r="F343" s="56"/>
    </row>
    <row r="344" spans="1:6" ht="38.25" customHeight="1" x14ac:dyDescent="0.2">
      <c r="A344" s="72"/>
      <c r="B344" s="52"/>
      <c r="C344" s="54"/>
      <c r="D344" s="54"/>
      <c r="E344" s="55"/>
      <c r="F344" s="56"/>
    </row>
    <row r="345" spans="1:6" ht="38.25" customHeight="1" x14ac:dyDescent="0.2">
      <c r="A345" s="72"/>
      <c r="B345" s="52"/>
      <c r="C345" s="54"/>
      <c r="D345" s="54"/>
      <c r="E345" s="55"/>
      <c r="F345" s="56"/>
    </row>
    <row r="346" spans="1:6" ht="38.25" customHeight="1" x14ac:dyDescent="0.2">
      <c r="A346" s="72"/>
      <c r="B346" s="52"/>
      <c r="C346" s="54"/>
      <c r="D346" s="54"/>
      <c r="E346" s="55"/>
      <c r="F346" s="56"/>
    </row>
    <row r="347" spans="1:6" ht="25.5" customHeight="1" x14ac:dyDescent="0.2">
      <c r="A347" s="72"/>
      <c r="B347" s="52"/>
      <c r="C347" s="54"/>
      <c r="D347" s="54"/>
      <c r="E347" s="55"/>
      <c r="F347" s="56"/>
    </row>
    <row r="348" spans="1:6" ht="25.5" customHeight="1" x14ac:dyDescent="0.2">
      <c r="A348" s="72"/>
      <c r="B348" s="52"/>
      <c r="C348" s="54"/>
      <c r="D348" s="54"/>
      <c r="E348" s="55"/>
      <c r="F348" s="56"/>
    </row>
    <row r="349" spans="1:6" ht="38.25" customHeight="1" x14ac:dyDescent="0.2">
      <c r="A349" s="72"/>
      <c r="B349" s="52"/>
      <c r="C349" s="54"/>
      <c r="D349" s="54"/>
      <c r="E349" s="55"/>
      <c r="F349" s="56"/>
    </row>
    <row r="350" spans="1:6" ht="38.25" customHeight="1" x14ac:dyDescent="0.2">
      <c r="A350" s="72"/>
      <c r="B350" s="52"/>
      <c r="C350" s="54"/>
      <c r="D350" s="54"/>
      <c r="E350" s="55"/>
      <c r="F350" s="56"/>
    </row>
    <row r="351" spans="1:6" ht="25.5" customHeight="1" x14ac:dyDescent="0.2">
      <c r="A351" s="72"/>
      <c r="B351" s="52"/>
      <c r="C351" s="54"/>
      <c r="D351" s="54"/>
      <c r="E351" s="55"/>
      <c r="F351" s="56"/>
    </row>
    <row r="352" spans="1:6" ht="25.5" customHeight="1" x14ac:dyDescent="0.2">
      <c r="A352" s="72"/>
      <c r="B352" s="52"/>
      <c r="C352" s="54"/>
      <c r="D352" s="54"/>
      <c r="E352" s="55"/>
      <c r="F352" s="56"/>
    </row>
    <row r="353" spans="1:6" ht="25.5" customHeight="1" x14ac:dyDescent="0.2">
      <c r="A353" s="72"/>
      <c r="B353" s="52"/>
      <c r="C353" s="54"/>
      <c r="D353" s="54"/>
      <c r="E353" s="55"/>
      <c r="F353" s="56"/>
    </row>
    <row r="354" spans="1:6" ht="25.5" customHeight="1" x14ac:dyDescent="0.2">
      <c r="A354" s="72"/>
      <c r="B354" s="73"/>
      <c r="C354" s="57"/>
      <c r="D354" s="57"/>
      <c r="E354" s="55"/>
      <c r="F354" s="56"/>
    </row>
    <row r="355" spans="1:6" ht="21" customHeight="1" x14ac:dyDescent="0.2">
      <c r="A355" s="72"/>
      <c r="B355" s="73"/>
      <c r="C355" s="57"/>
      <c r="D355" s="57"/>
      <c r="E355" s="55"/>
      <c r="F355" s="56"/>
    </row>
    <row r="356" spans="1:6" ht="15" customHeight="1" x14ac:dyDescent="0.2">
      <c r="A356" s="74"/>
      <c r="B356" s="74"/>
      <c r="C356" s="54"/>
      <c r="D356" s="54"/>
      <c r="E356" s="60"/>
      <c r="F356" s="56"/>
    </row>
    <row r="357" spans="1:6" ht="15" customHeight="1" x14ac:dyDescent="0.2">
      <c r="A357" s="74"/>
      <c r="B357" s="74"/>
      <c r="C357" s="54"/>
      <c r="D357" s="54"/>
      <c r="E357" s="60"/>
      <c r="F357" s="56"/>
    </row>
    <row r="358" spans="1:6" ht="15" customHeight="1" x14ac:dyDescent="0.2">
      <c r="A358" s="74"/>
      <c r="B358" s="74"/>
      <c r="C358" s="54"/>
      <c r="D358" s="54"/>
      <c r="E358" s="60"/>
      <c r="F358" s="56"/>
    </row>
    <row r="359" spans="1:6" ht="29.25" customHeight="1" x14ac:dyDescent="0.2">
      <c r="A359" s="441"/>
      <c r="B359" s="441"/>
      <c r="C359" s="441"/>
      <c r="D359" s="441"/>
      <c r="E359" s="441"/>
      <c r="F359" s="441"/>
    </row>
    <row r="360" spans="1:6" x14ac:dyDescent="0.25">
      <c r="A360" s="1"/>
      <c r="B360" s="75"/>
      <c r="C360" s="76"/>
      <c r="D360" s="77"/>
      <c r="E360" s="77"/>
    </row>
    <row r="361" spans="1:6" x14ac:dyDescent="0.25">
      <c r="A361" s="1"/>
      <c r="B361" s="75"/>
      <c r="C361" s="76"/>
      <c r="D361" s="77"/>
      <c r="E361" s="77"/>
    </row>
    <row r="362" spans="1:6" x14ac:dyDescent="0.25">
      <c r="A362" s="1"/>
      <c r="B362" s="75"/>
      <c r="C362" s="76"/>
      <c r="D362" s="77"/>
      <c r="E362" s="77"/>
    </row>
    <row r="363" spans="1:6" x14ac:dyDescent="0.25">
      <c r="A363" s="1"/>
      <c r="B363" s="75"/>
      <c r="C363" s="76"/>
      <c r="D363" s="77"/>
      <c r="E363" s="77"/>
    </row>
    <row r="364" spans="1:6" x14ac:dyDescent="0.25">
      <c r="A364" s="1"/>
      <c r="B364" s="75"/>
      <c r="C364" s="76"/>
      <c r="D364" s="77"/>
      <c r="E364" s="77"/>
    </row>
    <row r="365" spans="1:6" x14ac:dyDescent="0.25">
      <c r="A365" s="1"/>
      <c r="B365" s="75"/>
      <c r="C365" s="76"/>
      <c r="D365" s="77"/>
      <c r="E365" s="77"/>
    </row>
    <row r="366" spans="1:6" x14ac:dyDescent="0.25">
      <c r="A366" s="1"/>
      <c r="B366" s="75"/>
      <c r="C366" s="76"/>
      <c r="D366" s="77"/>
      <c r="E366" s="77"/>
    </row>
    <row r="367" spans="1:6" x14ac:dyDescent="0.25">
      <c r="A367" s="1"/>
      <c r="B367" s="75"/>
      <c r="C367" s="76"/>
      <c r="D367" s="77"/>
      <c r="E367" s="77"/>
    </row>
    <row r="368" spans="1:6" x14ac:dyDescent="0.25">
      <c r="A368" s="1"/>
      <c r="B368" s="75"/>
      <c r="C368" s="76"/>
      <c r="D368" s="77"/>
      <c r="E368" s="77"/>
    </row>
    <row r="369" spans="1:5" x14ac:dyDescent="0.25">
      <c r="A369" s="1"/>
      <c r="B369" s="75"/>
      <c r="C369" s="76"/>
      <c r="D369" s="77"/>
      <c r="E369" s="77"/>
    </row>
    <row r="370" spans="1:5" x14ac:dyDescent="0.25">
      <c r="A370" s="1"/>
      <c r="B370" s="75"/>
      <c r="C370" s="76"/>
      <c r="D370" s="77"/>
      <c r="E370" s="77"/>
    </row>
    <row r="371" spans="1:5" x14ac:dyDescent="0.25">
      <c r="A371" s="1"/>
      <c r="B371" s="75"/>
      <c r="C371" s="76"/>
      <c r="D371" s="77"/>
      <c r="E371" s="77"/>
    </row>
    <row r="372" spans="1:5" x14ac:dyDescent="0.25">
      <c r="A372" s="1"/>
      <c r="B372" s="75"/>
      <c r="C372" s="76"/>
      <c r="D372" s="77"/>
      <c r="E372" s="77"/>
    </row>
    <row r="373" spans="1:5" x14ac:dyDescent="0.25">
      <c r="A373" s="1"/>
      <c r="B373" s="75"/>
      <c r="C373" s="76"/>
      <c r="D373" s="77"/>
      <c r="E373" s="77"/>
    </row>
    <row r="374" spans="1:5" x14ac:dyDescent="0.25">
      <c r="A374" s="1"/>
      <c r="B374" s="75"/>
      <c r="C374" s="76"/>
      <c r="D374" s="77"/>
      <c r="E374" s="77"/>
    </row>
    <row r="375" spans="1:5" x14ac:dyDescent="0.25">
      <c r="A375" s="1"/>
      <c r="B375" s="75"/>
      <c r="C375" s="76"/>
      <c r="D375" s="77"/>
      <c r="E375" s="77"/>
    </row>
    <row r="376" spans="1:5" x14ac:dyDescent="0.25">
      <c r="A376" s="1"/>
      <c r="B376" s="75"/>
      <c r="C376" s="76"/>
      <c r="D376" s="77"/>
      <c r="E376" s="77"/>
    </row>
    <row r="377" spans="1:5" x14ac:dyDescent="0.25">
      <c r="A377" s="1"/>
      <c r="B377" s="75"/>
      <c r="C377" s="76"/>
      <c r="D377" s="77"/>
      <c r="E377" s="77"/>
    </row>
    <row r="378" spans="1:5" x14ac:dyDescent="0.25">
      <c r="A378" s="1"/>
      <c r="B378" s="75"/>
      <c r="C378" s="76"/>
      <c r="D378" s="77"/>
      <c r="E378" s="77"/>
    </row>
    <row r="379" spans="1:5" x14ac:dyDescent="0.25">
      <c r="A379" s="1"/>
      <c r="B379" s="75"/>
      <c r="C379" s="76"/>
      <c r="D379" s="77"/>
      <c r="E379" s="77"/>
    </row>
    <row r="380" spans="1:5" x14ac:dyDescent="0.25">
      <c r="A380" s="1"/>
      <c r="B380" s="75"/>
      <c r="C380" s="76"/>
      <c r="D380" s="77"/>
      <c r="E380" s="77"/>
    </row>
  </sheetData>
  <mergeCells count="8">
    <mergeCell ref="A359:F359"/>
    <mergeCell ref="E4:I4"/>
    <mergeCell ref="K4:K5"/>
    <mergeCell ref="A4:A5"/>
    <mergeCell ref="B4:B5"/>
    <mergeCell ref="C4:C5"/>
    <mergeCell ref="D4:D5"/>
    <mergeCell ref="J4:J5"/>
  </mergeCells>
  <phoneticPr fontId="0" type="noConversion"/>
  <conditionalFormatting sqref="F211:F255">
    <cfRule type="cellIs" dxfId="5" priority="7" stopIfTrue="1" operator="equal">
      <formula>"х"</formula>
    </cfRule>
    <cfRule type="cellIs" dxfId="4" priority="8" stopIfTrue="1" operator="lessThan">
      <formula>0</formula>
    </cfRule>
    <cfRule type="cellIs" dxfId="3" priority="9" stopIfTrue="1" operator="equal">
      <formula>" "</formula>
    </cfRule>
  </conditionalFormatting>
  <pageMargins left="0.78740157480314965" right="0.19685039370078741" top="0.78740157480314965" bottom="0.19685039370078741" header="0" footer="0"/>
  <pageSetup paperSize="9" scale="55" orientation="landscape" r:id="rId1"/>
  <headerFooter alignWithMargins="0"/>
  <rowBreaks count="3" manualBreakCount="3">
    <brk id="72" max="10" man="1"/>
    <brk id="127" max="10" man="1"/>
    <brk id="179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26"/>
  </sheetPr>
  <dimension ref="A1:DN59"/>
  <sheetViews>
    <sheetView showGridLines="0" topLeftCell="A10" zoomScale="50" zoomScaleNormal="50" workbookViewId="0">
      <selection activeCell="D31" sqref="D31"/>
    </sheetView>
  </sheetViews>
  <sheetFormatPr defaultRowHeight="15" x14ac:dyDescent="0.25"/>
  <cols>
    <col min="1" max="1" width="102.7109375" style="89" customWidth="1"/>
    <col min="2" max="2" width="9.42578125" style="89" customWidth="1"/>
    <col min="3" max="3" width="32.85546875" style="89" customWidth="1"/>
    <col min="4" max="4" width="39.7109375" style="89" customWidth="1"/>
    <col min="5" max="5" width="29.42578125" style="89" customWidth="1"/>
    <col min="6" max="6" width="28.42578125" style="196" customWidth="1"/>
    <col min="7" max="7" width="36.140625" style="89" customWidth="1"/>
    <col min="8" max="8" width="22.7109375" style="89" customWidth="1"/>
    <col min="9" max="16384" width="9.140625" style="89"/>
  </cols>
  <sheetData>
    <row r="1" spans="1:118" ht="27.6" customHeight="1" x14ac:dyDescent="0.25">
      <c r="A1" s="203" t="s">
        <v>9</v>
      </c>
      <c r="C1" s="362" t="str">
        <f>IF('Титул ф.01'!D18=0," ",'Титул ф.01'!D18)</f>
        <v>Арбитражный суд Иркутской области</v>
      </c>
      <c r="D1" s="364"/>
      <c r="E1" s="364"/>
      <c r="F1" s="363"/>
    </row>
    <row r="2" spans="1:118" s="90" customFormat="1" ht="96.6" customHeight="1" thickBot="1" x14ac:dyDescent="0.25">
      <c r="A2" s="463" t="s">
        <v>244</v>
      </c>
      <c r="B2" s="463"/>
      <c r="C2" s="463"/>
      <c r="D2" s="463"/>
      <c r="E2" s="463"/>
      <c r="F2" s="463"/>
    </row>
    <row r="3" spans="1:118" s="90" customFormat="1" ht="19.899999999999999" customHeight="1" thickBot="1" x14ac:dyDescent="0.25">
      <c r="A3" s="361"/>
      <c r="B3" s="361"/>
      <c r="C3" s="361"/>
      <c r="D3" s="361"/>
      <c r="E3" s="361"/>
      <c r="F3" s="361"/>
      <c r="G3" s="204"/>
      <c r="H3" s="91"/>
    </row>
    <row r="4" spans="1:118" s="2" customFormat="1" ht="71.45" customHeight="1" x14ac:dyDescent="0.2">
      <c r="A4" s="457" t="s">
        <v>245</v>
      </c>
      <c r="B4" s="459" t="s">
        <v>223</v>
      </c>
      <c r="C4" s="457" t="s">
        <v>246</v>
      </c>
      <c r="D4" s="461"/>
      <c r="E4" s="461"/>
      <c r="F4" s="462"/>
      <c r="G4" s="209"/>
      <c r="H4" s="87"/>
      <c r="I4" s="9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</row>
    <row r="5" spans="1:118" s="2" customFormat="1" ht="90.6" customHeight="1" thickBot="1" x14ac:dyDescent="0.25">
      <c r="A5" s="458"/>
      <c r="B5" s="460"/>
      <c r="C5" s="214" t="s">
        <v>247</v>
      </c>
      <c r="D5" s="215" t="s">
        <v>248</v>
      </c>
      <c r="E5" s="215" t="s">
        <v>249</v>
      </c>
      <c r="F5" s="216" t="s">
        <v>250</v>
      </c>
      <c r="G5" s="2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</row>
    <row r="6" spans="1:118" s="94" customFormat="1" ht="28.15" customHeight="1" thickBot="1" x14ac:dyDescent="0.25">
      <c r="A6" s="202" t="s">
        <v>10</v>
      </c>
      <c r="B6" s="201"/>
      <c r="C6" s="198">
        <v>1</v>
      </c>
      <c r="D6" s="200">
        <v>2</v>
      </c>
      <c r="E6" s="200">
        <v>3</v>
      </c>
      <c r="F6" s="199">
        <v>4</v>
      </c>
      <c r="G6" s="211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</row>
    <row r="7" spans="1:118" s="2" customFormat="1" ht="55.9" customHeight="1" thickBot="1" x14ac:dyDescent="0.25">
      <c r="A7" s="221" t="s">
        <v>251</v>
      </c>
      <c r="B7" s="245">
        <v>1</v>
      </c>
      <c r="C7" s="230">
        <v>2849</v>
      </c>
      <c r="D7" s="231">
        <v>2465</v>
      </c>
      <c r="E7" s="232">
        <v>1857</v>
      </c>
      <c r="F7" s="233">
        <v>13</v>
      </c>
      <c r="G7" s="21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</row>
    <row r="8" spans="1:118" s="2" customFormat="1" ht="33" customHeight="1" thickBot="1" x14ac:dyDescent="0.25">
      <c r="A8" s="241" t="s">
        <v>252</v>
      </c>
      <c r="B8" s="239"/>
      <c r="C8" s="239"/>
      <c r="D8" s="239"/>
      <c r="E8" s="239"/>
      <c r="F8" s="239"/>
      <c r="G8" s="20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</row>
    <row r="9" spans="1:118" s="2" customFormat="1" ht="127.9" customHeight="1" thickBot="1" x14ac:dyDescent="0.25">
      <c r="A9" s="208" t="s">
        <v>253</v>
      </c>
      <c r="B9" s="217" t="s">
        <v>223</v>
      </c>
      <c r="C9" s="218" t="s">
        <v>254</v>
      </c>
      <c r="D9" s="219" t="s">
        <v>255</v>
      </c>
      <c r="E9" s="219" t="s">
        <v>256</v>
      </c>
      <c r="F9" s="219" t="s">
        <v>257</v>
      </c>
      <c r="G9" s="220" t="s">
        <v>258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8" s="2" customFormat="1" ht="22.15" customHeight="1" thickBot="1" x14ac:dyDescent="0.25">
      <c r="A10" s="202" t="s">
        <v>10</v>
      </c>
      <c r="B10" s="243"/>
      <c r="C10" s="198">
        <v>1</v>
      </c>
      <c r="D10" s="200">
        <v>2</v>
      </c>
      <c r="E10" s="200">
        <v>3</v>
      </c>
      <c r="F10" s="200">
        <v>4</v>
      </c>
      <c r="G10" s="199">
        <v>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118" s="2" customFormat="1" ht="52.15" customHeight="1" thickBot="1" x14ac:dyDescent="0.25">
      <c r="A11" s="221" t="s">
        <v>259</v>
      </c>
      <c r="B11" s="245">
        <v>1</v>
      </c>
      <c r="C11" s="234">
        <v>72</v>
      </c>
      <c r="D11" s="231">
        <v>964</v>
      </c>
      <c r="E11" s="231">
        <v>943</v>
      </c>
      <c r="F11" s="231">
        <v>760</v>
      </c>
      <c r="G11" s="233">
        <v>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</row>
    <row r="12" spans="1:118" s="2" customFormat="1" ht="29.45" customHeight="1" thickBot="1" x14ac:dyDescent="0.25">
      <c r="A12" s="205"/>
      <c r="B12" s="206"/>
      <c r="C12" s="206"/>
      <c r="D12" s="205"/>
      <c r="E12" s="205"/>
      <c r="F12" s="205"/>
      <c r="G12" s="20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</row>
    <row r="13" spans="1:118" s="2" customFormat="1" ht="142.15" customHeight="1" thickBot="1" x14ac:dyDescent="0.25">
      <c r="A13" s="208" t="s">
        <v>260</v>
      </c>
      <c r="B13" s="222" t="s">
        <v>223</v>
      </c>
      <c r="C13" s="218" t="s">
        <v>261</v>
      </c>
      <c r="D13" s="223" t="s">
        <v>262</v>
      </c>
      <c r="E13" s="223" t="s">
        <v>263</v>
      </c>
      <c r="F13" s="224" t="s">
        <v>264</v>
      </c>
      <c r="G13" s="20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</row>
    <row r="14" spans="1:118" s="2" customFormat="1" ht="27" customHeight="1" thickBot="1" x14ac:dyDescent="0.25">
      <c r="A14" s="202" t="s">
        <v>10</v>
      </c>
      <c r="B14" s="243"/>
      <c r="C14" s="198">
        <v>1</v>
      </c>
      <c r="D14" s="200">
        <v>2</v>
      </c>
      <c r="E14" s="200">
        <v>3</v>
      </c>
      <c r="F14" s="199">
        <v>4</v>
      </c>
      <c r="G14" s="20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</row>
    <row r="15" spans="1:118" s="2" customFormat="1" ht="53.45" customHeight="1" thickBot="1" x14ac:dyDescent="0.25">
      <c r="A15" s="221" t="s">
        <v>265</v>
      </c>
      <c r="B15" s="245">
        <v>1</v>
      </c>
      <c r="C15" s="234">
        <v>436</v>
      </c>
      <c r="D15" s="231">
        <v>389</v>
      </c>
      <c r="E15" s="231">
        <v>187</v>
      </c>
      <c r="F15" s="233">
        <v>6</v>
      </c>
      <c r="G15" s="20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</row>
    <row r="16" spans="1:118" s="2" customFormat="1" ht="34.15" customHeight="1" x14ac:dyDescent="0.25">
      <c r="A16" s="244" t="s">
        <v>266</v>
      </c>
      <c r="B16" s="246"/>
      <c r="C16" s="206"/>
      <c r="D16" s="204"/>
      <c r="E16" s="204"/>
      <c r="F16" s="204"/>
      <c r="G16" s="20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</row>
    <row r="17" spans="1:115" s="2" customFormat="1" ht="30.6" customHeight="1" thickBot="1" x14ac:dyDescent="0.25">
      <c r="A17" s="240" t="s">
        <v>267</v>
      </c>
      <c r="B17" s="247"/>
      <c r="C17" s="240"/>
      <c r="D17" s="204"/>
      <c r="E17" s="204"/>
      <c r="F17" s="204"/>
      <c r="G17" s="20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</row>
    <row r="18" spans="1:115" s="2" customFormat="1" ht="49.9" customHeight="1" x14ac:dyDescent="0.2">
      <c r="A18" s="225" t="s">
        <v>268</v>
      </c>
      <c r="B18" s="248" t="s">
        <v>269</v>
      </c>
      <c r="C18" s="235">
        <v>257</v>
      </c>
      <c r="D18" s="213"/>
      <c r="E18" s="213"/>
      <c r="F18" s="213"/>
      <c r="G18" s="21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</row>
    <row r="19" spans="1:115" s="2" customFormat="1" ht="34.15" customHeight="1" x14ac:dyDescent="0.2">
      <c r="A19" s="226" t="s">
        <v>270</v>
      </c>
      <c r="B19" s="249" t="s">
        <v>271</v>
      </c>
      <c r="C19" s="236">
        <v>899</v>
      </c>
      <c r="D19" s="213"/>
      <c r="E19" s="213"/>
      <c r="F19" s="213"/>
      <c r="G19" s="21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</row>
    <row r="20" spans="1:115" s="2" customFormat="1" ht="34.15" customHeight="1" thickBot="1" x14ac:dyDescent="0.25">
      <c r="A20" s="227" t="s">
        <v>272</v>
      </c>
      <c r="B20" s="250">
        <v>3</v>
      </c>
      <c r="C20" s="237">
        <v>56</v>
      </c>
      <c r="D20" s="213"/>
      <c r="E20" s="213"/>
      <c r="F20" s="213"/>
      <c r="G20" s="21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</row>
    <row r="21" spans="1:115" s="2" customFormat="1" ht="41.45" customHeight="1" thickBot="1" x14ac:dyDescent="0.25">
      <c r="A21" s="242" t="s">
        <v>273</v>
      </c>
      <c r="B21" s="251"/>
      <c r="C21" s="242"/>
      <c r="D21" s="207"/>
      <c r="E21" s="207"/>
      <c r="F21" s="207"/>
      <c r="G21" s="20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</row>
    <row r="22" spans="1:115" s="2" customFormat="1" ht="34.15" customHeight="1" x14ac:dyDescent="0.2">
      <c r="A22" s="228" t="s">
        <v>274</v>
      </c>
      <c r="B22" s="252">
        <v>1</v>
      </c>
      <c r="C22" s="235">
        <v>224</v>
      </c>
      <c r="D22" s="213"/>
      <c r="E22" s="213"/>
      <c r="F22" s="213"/>
      <c r="G22" s="21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</row>
    <row r="23" spans="1:115" s="2" customFormat="1" ht="34.15" customHeight="1" thickBot="1" x14ac:dyDescent="0.25">
      <c r="A23" s="229" t="s">
        <v>278</v>
      </c>
      <c r="B23" s="253">
        <v>2</v>
      </c>
      <c r="C23" s="237">
        <v>92</v>
      </c>
      <c r="D23" s="213"/>
      <c r="E23" s="213"/>
      <c r="F23" s="213"/>
      <c r="G23" s="21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</row>
    <row r="24" spans="1:115" s="2" customFormat="1" ht="34.15" customHeight="1" thickBot="1" x14ac:dyDescent="0.25">
      <c r="A24" s="238" t="s">
        <v>275</v>
      </c>
      <c r="B24" s="254"/>
      <c r="C24" s="238"/>
      <c r="D24" s="204"/>
      <c r="E24" s="204"/>
      <c r="F24" s="204"/>
      <c r="G24" s="20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</row>
    <row r="25" spans="1:115" s="2" customFormat="1" ht="34.15" customHeight="1" x14ac:dyDescent="0.2">
      <c r="A25" s="225" t="s">
        <v>276</v>
      </c>
      <c r="B25" s="248">
        <v>1</v>
      </c>
      <c r="C25" s="235">
        <v>227</v>
      </c>
      <c r="D25" s="204"/>
      <c r="E25" s="204"/>
      <c r="F25" s="204"/>
      <c r="G25" s="20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</row>
    <row r="26" spans="1:115" s="2" customFormat="1" ht="34.15" customHeight="1" thickBot="1" x14ac:dyDescent="0.25">
      <c r="A26" s="227" t="s">
        <v>277</v>
      </c>
      <c r="B26" s="250">
        <v>2</v>
      </c>
      <c r="C26" s="237">
        <v>640</v>
      </c>
      <c r="D26" s="204"/>
      <c r="E26" s="204"/>
      <c r="F26" s="204"/>
      <c r="G26" s="20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</row>
    <row r="27" spans="1:115" s="2" customFormat="1" ht="34.15" customHeight="1" x14ac:dyDescent="0.2">
      <c r="A27" s="119"/>
      <c r="B27" s="194"/>
      <c r="C27" s="194"/>
      <c r="D27" s="193"/>
      <c r="E27" s="192"/>
      <c r="F27" s="124"/>
      <c r="G27" s="9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</row>
    <row r="28" spans="1:115" s="2" customFormat="1" ht="34.15" customHeight="1" x14ac:dyDescent="0.2">
      <c r="A28" s="119"/>
      <c r="B28" s="194"/>
      <c r="C28" s="194"/>
      <c r="D28" s="193"/>
      <c r="E28" s="192"/>
      <c r="F28" s="124"/>
      <c r="G28" s="9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</row>
    <row r="29" spans="1:115" s="2" customFormat="1" ht="34.15" customHeight="1" x14ac:dyDescent="0.2">
      <c r="A29" s="119"/>
      <c r="B29" s="194"/>
      <c r="C29" s="194"/>
      <c r="D29" s="193"/>
      <c r="E29" s="192"/>
      <c r="F29" s="124"/>
      <c r="G29" s="9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</row>
    <row r="30" spans="1:115" s="2" customFormat="1" ht="34.15" customHeight="1" x14ac:dyDescent="0.2">
      <c r="A30" s="119"/>
      <c r="B30" s="194"/>
      <c r="C30" s="194"/>
      <c r="D30" s="193"/>
      <c r="E30" s="192"/>
      <c r="F30" s="124"/>
      <c r="G30" s="9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</row>
    <row r="31" spans="1:115" s="2" customFormat="1" ht="34.15" customHeight="1" x14ac:dyDescent="0.2">
      <c r="A31" s="119"/>
      <c r="B31" s="194"/>
      <c r="C31" s="194"/>
      <c r="D31" s="193"/>
      <c r="E31" s="192"/>
      <c r="F31" s="124"/>
      <c r="G31" s="9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</row>
    <row r="32" spans="1:115" s="2" customFormat="1" ht="94.9" customHeight="1" x14ac:dyDescent="0.2">
      <c r="A32" s="119"/>
      <c r="B32" s="194"/>
      <c r="C32" s="194"/>
      <c r="D32" s="193"/>
      <c r="E32" s="192"/>
      <c r="F32" s="124"/>
      <c r="G32" s="9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</row>
    <row r="33" spans="1:115" s="2" customFormat="1" ht="34.15" customHeight="1" x14ac:dyDescent="0.2">
      <c r="A33" s="119"/>
      <c r="B33" s="194"/>
      <c r="C33" s="194"/>
      <c r="D33" s="193"/>
      <c r="E33" s="192"/>
      <c r="F33" s="124"/>
      <c r="G33" s="9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</row>
    <row r="34" spans="1:115" s="2" customFormat="1" ht="72" customHeight="1" x14ac:dyDescent="0.2">
      <c r="A34" s="119"/>
      <c r="B34" s="194"/>
      <c r="C34" s="194"/>
      <c r="D34" s="193"/>
      <c r="E34" s="192"/>
      <c r="F34" s="124"/>
      <c r="G34" s="9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</row>
    <row r="35" spans="1:115" s="2" customFormat="1" ht="34.15" customHeight="1" x14ac:dyDescent="0.2">
      <c r="A35" s="119"/>
      <c r="B35" s="194"/>
      <c r="C35" s="194"/>
      <c r="D35" s="193"/>
      <c r="E35" s="192"/>
      <c r="F35" s="124"/>
      <c r="G35" s="9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</row>
    <row r="36" spans="1:115" s="2" customFormat="1" ht="34.15" customHeight="1" x14ac:dyDescent="0.2">
      <c r="A36" s="119"/>
      <c r="B36" s="194"/>
      <c r="C36" s="194"/>
      <c r="D36" s="193"/>
      <c r="E36" s="192"/>
      <c r="F36" s="124"/>
      <c r="G36" s="9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</row>
    <row r="37" spans="1:115" s="2" customFormat="1" ht="34.15" customHeight="1" x14ac:dyDescent="0.2">
      <c r="A37" s="119"/>
      <c r="B37" s="194"/>
      <c r="C37" s="194"/>
      <c r="D37" s="193"/>
      <c r="E37" s="192"/>
      <c r="F37" s="124"/>
      <c r="G37" s="9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</row>
    <row r="38" spans="1:115" s="2" customFormat="1" ht="82.15" customHeight="1" x14ac:dyDescent="0.2">
      <c r="A38" s="119"/>
      <c r="B38" s="194"/>
      <c r="C38" s="194"/>
      <c r="D38" s="193"/>
      <c r="E38" s="192"/>
      <c r="F38" s="124"/>
      <c r="G38" s="9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</row>
    <row r="39" spans="1:115" s="2" customFormat="1" ht="34.15" customHeight="1" x14ac:dyDescent="0.2">
      <c r="A39" s="119"/>
      <c r="B39" s="194"/>
      <c r="C39" s="194"/>
      <c r="D39" s="193"/>
      <c r="E39" s="192"/>
      <c r="F39" s="124"/>
      <c r="G39" s="9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</row>
    <row r="40" spans="1:115" s="2" customFormat="1" ht="34.15" customHeight="1" x14ac:dyDescent="0.2">
      <c r="A40" s="119"/>
      <c r="B40" s="194"/>
      <c r="C40" s="194"/>
      <c r="D40" s="193"/>
      <c r="E40" s="192"/>
      <c r="F40" s="124"/>
      <c r="G40" s="9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</row>
    <row r="41" spans="1:115" s="2" customFormat="1" ht="34.15" customHeight="1" x14ac:dyDescent="0.2">
      <c r="A41" s="119"/>
      <c r="B41" s="194"/>
      <c r="C41" s="194"/>
      <c r="D41" s="193"/>
      <c r="E41" s="192"/>
      <c r="F41" s="124"/>
      <c r="G41" s="9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</row>
    <row r="42" spans="1:115" s="2" customFormat="1" ht="63.75" customHeight="1" x14ac:dyDescent="0.2">
      <c r="A42" s="119"/>
      <c r="B42" s="194"/>
      <c r="C42" s="194"/>
      <c r="D42" s="193"/>
      <c r="E42" s="192"/>
      <c r="F42" s="124"/>
      <c r="G42" s="9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</row>
    <row r="43" spans="1:115" s="2" customFormat="1" ht="34.15" customHeight="1" x14ac:dyDescent="0.2">
      <c r="A43" s="119"/>
      <c r="B43" s="194"/>
      <c r="C43" s="194"/>
      <c r="D43" s="193"/>
      <c r="E43" s="192"/>
      <c r="F43" s="124"/>
      <c r="G43" s="9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</row>
    <row r="44" spans="1:115" s="2" customFormat="1" ht="45" customHeight="1" x14ac:dyDescent="0.2">
      <c r="A44" s="119"/>
      <c r="B44" s="194"/>
      <c r="C44" s="194"/>
      <c r="D44" s="193"/>
      <c r="E44" s="192"/>
      <c r="F44" s="124"/>
      <c r="G44" s="9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</row>
    <row r="45" spans="1:115" s="2" customFormat="1" ht="34.15" customHeight="1" x14ac:dyDescent="0.2">
      <c r="A45" s="119"/>
      <c r="B45" s="194"/>
      <c r="C45" s="194"/>
      <c r="D45" s="193"/>
      <c r="E45" s="192"/>
      <c r="F45" s="124"/>
      <c r="G45" s="9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</row>
    <row r="46" spans="1:115" s="2" customFormat="1" ht="34.15" customHeight="1" x14ac:dyDescent="0.2">
      <c r="A46" s="194"/>
      <c r="B46" s="194"/>
      <c r="C46" s="194"/>
      <c r="D46" s="193"/>
      <c r="E46" s="192"/>
      <c r="F46" s="124"/>
      <c r="G46" s="9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</row>
    <row r="47" spans="1:115" s="2" customFormat="1" ht="34.15" customHeight="1" x14ac:dyDescent="0.2">
      <c r="A47" s="194"/>
      <c r="B47" s="194"/>
      <c r="C47" s="194"/>
      <c r="D47" s="193"/>
      <c r="E47" s="192"/>
      <c r="F47" s="124"/>
      <c r="G47" s="9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</row>
    <row r="48" spans="1:115" s="2" customFormat="1" ht="51.6" customHeight="1" x14ac:dyDescent="0.2">
      <c r="A48" s="195"/>
      <c r="B48" s="195"/>
      <c r="C48" s="195"/>
      <c r="D48" s="193"/>
      <c r="E48" s="192"/>
      <c r="F48" s="124"/>
      <c r="G48" s="9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</row>
    <row r="49" spans="1:118" s="2" customFormat="1" ht="38.25" customHeight="1" x14ac:dyDescent="0.2">
      <c r="A49" s="1"/>
      <c r="B49" s="1"/>
      <c r="C49" s="1"/>
      <c r="D49" s="1"/>
      <c r="E49" s="1"/>
      <c r="F49" s="197"/>
      <c r="I49" s="9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</row>
    <row r="50" spans="1:118" ht="24" customHeight="1" x14ac:dyDescent="0.25">
      <c r="A50" s="464"/>
      <c r="B50" s="464"/>
      <c r="C50" s="255"/>
    </row>
    <row r="51" spans="1:118" ht="21" customHeight="1" x14ac:dyDescent="0.25">
      <c r="A51" s="256"/>
      <c r="B51" s="257"/>
      <c r="C51" s="255"/>
    </row>
    <row r="52" spans="1:118" ht="15" customHeight="1" x14ac:dyDescent="0.25">
      <c r="A52" s="465"/>
      <c r="B52" s="465"/>
      <c r="C52" s="258"/>
    </row>
    <row r="53" spans="1:118" ht="18" customHeight="1" x14ac:dyDescent="0.25">
      <c r="A53" s="465"/>
      <c r="B53" s="465"/>
      <c r="C53" s="255"/>
    </row>
    <row r="54" spans="1:118" ht="18.75" x14ac:dyDescent="0.25">
      <c r="A54" s="465"/>
      <c r="B54" s="465"/>
      <c r="C54" s="255"/>
    </row>
    <row r="55" spans="1:118" ht="15" customHeight="1" x14ac:dyDescent="0.25">
      <c r="A55" s="465"/>
      <c r="B55" s="465"/>
      <c r="C55" s="258"/>
    </row>
    <row r="56" spans="1:118" ht="15" customHeight="1" x14ac:dyDescent="0.25">
      <c r="A56" s="259"/>
      <c r="B56" s="257"/>
      <c r="C56" s="260"/>
    </row>
    <row r="57" spans="1:118" ht="15" customHeight="1" x14ac:dyDescent="0.25">
      <c r="A57" s="88"/>
      <c r="B57" s="261"/>
      <c r="C57" s="258"/>
    </row>
    <row r="58" spans="1:118" ht="15" customHeight="1" x14ac:dyDescent="0.25">
      <c r="A58" s="261"/>
      <c r="B58" s="261"/>
      <c r="C58" s="262"/>
      <c r="D58" s="90"/>
      <c r="H58" s="90"/>
    </row>
    <row r="59" spans="1:118" x14ac:dyDescent="0.25">
      <c r="A59" s="261"/>
      <c r="B59" s="261"/>
      <c r="C59" s="263"/>
    </row>
  </sheetData>
  <mergeCells count="6">
    <mergeCell ref="A4:A5"/>
    <mergeCell ref="B4:B5"/>
    <mergeCell ref="C4:F4"/>
    <mergeCell ref="A2:F2"/>
    <mergeCell ref="A50:B50"/>
    <mergeCell ref="A52:B55"/>
  </mergeCells>
  <phoneticPr fontId="0" type="noConversion"/>
  <conditionalFormatting sqref="G49">
    <cfRule type="cellIs" dxfId="2" priority="1" stopIfTrue="1" operator="equal">
      <formula>"х"</formula>
    </cfRule>
    <cfRule type="cellIs" dxfId="1" priority="2" stopIfTrue="1" operator="lessThan">
      <formula>0</formula>
    </cfRule>
    <cfRule type="cellIs" dxfId="0" priority="3" stopIfTrue="1" operator="equal">
      <formula>" "</formula>
    </cfRule>
  </conditionalFormatting>
  <pageMargins left="1.7322834645669292" right="0.15748031496062992" top="0.78740157480314965" bottom="0.19685039370078741" header="0" footer="0"/>
  <pageSetup paperSize="9" scale="43" orientation="landscape" r:id="rId1"/>
  <headerFooter alignWithMargins="0"/>
  <ignoredErrors>
    <ignoredError sqref="B18:B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S49"/>
  <sheetViews>
    <sheetView zoomScale="60" zoomScaleNormal="60" workbookViewId="0">
      <selection activeCell="K11" sqref="K11"/>
    </sheetView>
  </sheetViews>
  <sheetFormatPr defaultRowHeight="12.75" x14ac:dyDescent="0.2"/>
  <cols>
    <col min="1" max="1" width="63.7109375" customWidth="1"/>
    <col min="2" max="2" width="17.85546875" customWidth="1"/>
    <col min="3" max="3" width="4.85546875" customWidth="1"/>
    <col min="4" max="4" width="13.42578125" customWidth="1"/>
    <col min="5" max="5" width="12.85546875" customWidth="1"/>
    <col min="6" max="6" width="12.7109375" customWidth="1"/>
    <col min="7" max="7" width="11.5703125" customWidth="1"/>
    <col min="8" max="8" width="13.140625" customWidth="1"/>
    <col min="9" max="9" width="11.140625" customWidth="1"/>
    <col min="11" max="11" width="9.7109375" customWidth="1"/>
    <col min="12" max="12" width="15.140625" customWidth="1"/>
    <col min="13" max="13" width="9.5703125" customWidth="1"/>
    <col min="15" max="15" width="8.7109375" customWidth="1"/>
    <col min="16" max="16" width="11.28515625" customWidth="1"/>
    <col min="17" max="17" width="14.42578125" customWidth="1"/>
    <col min="18" max="18" width="13" customWidth="1"/>
    <col min="19" max="19" width="12" customWidth="1"/>
  </cols>
  <sheetData>
    <row r="1" spans="1:19" ht="16.5" thickBot="1" x14ac:dyDescent="0.25">
      <c r="A1" s="305" t="s">
        <v>9</v>
      </c>
      <c r="B1" s="264"/>
      <c r="C1" s="264"/>
      <c r="D1" s="264"/>
      <c r="E1" s="264"/>
      <c r="F1" s="264"/>
      <c r="G1" s="471" t="str">
        <f>IF('Титул ф.01'!D18=0," ",'Титул ф.01'!D18)</f>
        <v>Арбитражный суд Иркутской области</v>
      </c>
      <c r="H1" s="472"/>
      <c r="I1" s="472"/>
      <c r="J1" s="472"/>
      <c r="K1" s="472"/>
      <c r="L1" s="472"/>
      <c r="M1" s="472"/>
      <c r="N1" s="472"/>
      <c r="O1" s="473"/>
    </row>
    <row r="2" spans="1:19" ht="82.15" customHeight="1" x14ac:dyDescent="0.35">
      <c r="A2" s="486" t="s">
        <v>279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</row>
    <row r="3" spans="1:19" ht="21.6" customHeight="1" thickBot="1" x14ac:dyDescent="0.25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111.6" customHeight="1" x14ac:dyDescent="0.2">
      <c r="A4" s="474" t="s">
        <v>280</v>
      </c>
      <c r="B4" s="477" t="s">
        <v>281</v>
      </c>
      <c r="C4" s="480" t="s">
        <v>223</v>
      </c>
      <c r="D4" s="483" t="s">
        <v>282</v>
      </c>
      <c r="E4" s="483"/>
      <c r="F4" s="483"/>
      <c r="G4" s="483"/>
      <c r="H4" s="483"/>
      <c r="I4" s="484" t="s">
        <v>283</v>
      </c>
      <c r="J4" s="483"/>
      <c r="K4" s="483"/>
      <c r="L4" s="483"/>
      <c r="M4" s="483"/>
      <c r="N4" s="483"/>
      <c r="O4" s="483"/>
      <c r="P4" s="485"/>
      <c r="Q4" s="487" t="s">
        <v>284</v>
      </c>
      <c r="R4" s="489" t="s">
        <v>285</v>
      </c>
      <c r="S4" s="492" t="s">
        <v>286</v>
      </c>
    </row>
    <row r="5" spans="1:19" ht="32.450000000000003" customHeight="1" x14ac:dyDescent="0.2">
      <c r="A5" s="475"/>
      <c r="B5" s="478"/>
      <c r="C5" s="481"/>
      <c r="D5" s="466" t="s">
        <v>229</v>
      </c>
      <c r="E5" s="468" t="s">
        <v>287</v>
      </c>
      <c r="F5" s="469"/>
      <c r="G5" s="469"/>
      <c r="H5" s="470"/>
      <c r="I5" s="468" t="s">
        <v>288</v>
      </c>
      <c r="J5" s="470"/>
      <c r="K5" s="468" t="s">
        <v>289</v>
      </c>
      <c r="L5" s="469"/>
      <c r="M5" s="469"/>
      <c r="N5" s="469"/>
      <c r="O5" s="470"/>
      <c r="P5" s="274" t="s">
        <v>290</v>
      </c>
      <c r="Q5" s="488"/>
      <c r="R5" s="490"/>
      <c r="S5" s="493"/>
    </row>
    <row r="6" spans="1:19" ht="176.45" customHeight="1" thickBot="1" x14ac:dyDescent="0.25">
      <c r="A6" s="476"/>
      <c r="B6" s="479"/>
      <c r="C6" s="482"/>
      <c r="D6" s="467"/>
      <c r="E6" s="276" t="s">
        <v>291</v>
      </c>
      <c r="F6" s="273" t="s">
        <v>292</v>
      </c>
      <c r="G6" s="273" t="s">
        <v>293</v>
      </c>
      <c r="H6" s="273" t="s">
        <v>294</v>
      </c>
      <c r="I6" s="273" t="s">
        <v>295</v>
      </c>
      <c r="J6" s="273" t="s">
        <v>296</v>
      </c>
      <c r="K6" s="273" t="s">
        <v>297</v>
      </c>
      <c r="L6" s="273" t="s">
        <v>298</v>
      </c>
      <c r="M6" s="273" t="s">
        <v>299</v>
      </c>
      <c r="N6" s="273" t="s">
        <v>300</v>
      </c>
      <c r="O6" s="273" t="s">
        <v>301</v>
      </c>
      <c r="P6" s="273" t="s">
        <v>302</v>
      </c>
      <c r="Q6" s="488"/>
      <c r="R6" s="491"/>
      <c r="S6" s="493"/>
    </row>
    <row r="7" spans="1:19" ht="18" customHeight="1" thickBot="1" x14ac:dyDescent="0.25">
      <c r="A7" s="267" t="s">
        <v>10</v>
      </c>
      <c r="B7" s="268" t="s">
        <v>11</v>
      </c>
      <c r="C7" s="275"/>
      <c r="D7" s="269" t="s">
        <v>269</v>
      </c>
      <c r="E7" s="270" t="s">
        <v>271</v>
      </c>
      <c r="F7" s="270" t="s">
        <v>303</v>
      </c>
      <c r="G7" s="270" t="s">
        <v>304</v>
      </c>
      <c r="H7" s="270" t="s">
        <v>305</v>
      </c>
      <c r="I7" s="270" t="s">
        <v>306</v>
      </c>
      <c r="J7" s="270" t="s">
        <v>307</v>
      </c>
      <c r="K7" s="270" t="s">
        <v>308</v>
      </c>
      <c r="L7" s="270" t="s">
        <v>234</v>
      </c>
      <c r="M7" s="270" t="s">
        <v>309</v>
      </c>
      <c r="N7" s="270" t="s">
        <v>310</v>
      </c>
      <c r="O7" s="270" t="s">
        <v>311</v>
      </c>
      <c r="P7" s="270" t="s">
        <v>312</v>
      </c>
      <c r="Q7" s="270" t="s">
        <v>313</v>
      </c>
      <c r="R7" s="270" t="s">
        <v>314</v>
      </c>
      <c r="S7" s="271" t="s">
        <v>315</v>
      </c>
    </row>
    <row r="8" spans="1:19" ht="43.9" customHeight="1" thickBot="1" x14ac:dyDescent="0.25">
      <c r="A8" s="272" t="s">
        <v>316</v>
      </c>
      <c r="B8" s="266"/>
      <c r="C8" s="275" t="s">
        <v>269</v>
      </c>
      <c r="D8" s="302">
        <v>964</v>
      </c>
      <c r="E8" s="303">
        <v>760</v>
      </c>
      <c r="F8" s="303">
        <v>183</v>
      </c>
      <c r="G8" s="303">
        <v>96</v>
      </c>
      <c r="H8" s="303">
        <v>3</v>
      </c>
      <c r="I8" s="303">
        <v>200</v>
      </c>
      <c r="J8" s="303">
        <v>519</v>
      </c>
      <c r="K8" s="303">
        <v>581</v>
      </c>
      <c r="L8" s="303">
        <v>23425000</v>
      </c>
      <c r="M8" s="303">
        <v>0</v>
      </c>
      <c r="N8" s="303">
        <v>7</v>
      </c>
      <c r="O8" s="303">
        <v>168</v>
      </c>
      <c r="P8" s="303">
        <v>286</v>
      </c>
      <c r="Q8" s="303">
        <v>25298670</v>
      </c>
      <c r="R8" s="303">
        <v>185000</v>
      </c>
      <c r="S8" s="304">
        <v>0</v>
      </c>
    </row>
    <row r="9" spans="1:19" ht="44.45" customHeight="1" x14ac:dyDescent="0.2">
      <c r="A9" s="277" t="s">
        <v>317</v>
      </c>
      <c r="B9" s="284"/>
      <c r="C9" s="285" t="s">
        <v>271</v>
      </c>
      <c r="D9" s="290">
        <v>964</v>
      </c>
      <c r="E9" s="291">
        <v>760</v>
      </c>
      <c r="F9" s="291">
        <v>183</v>
      </c>
      <c r="G9" s="291">
        <v>96</v>
      </c>
      <c r="H9" s="291">
        <v>3</v>
      </c>
      <c r="I9" s="291">
        <v>200</v>
      </c>
      <c r="J9" s="291">
        <v>519</v>
      </c>
      <c r="K9" s="291">
        <v>581</v>
      </c>
      <c r="L9" s="291">
        <v>23425000</v>
      </c>
      <c r="M9" s="291">
        <v>0</v>
      </c>
      <c r="N9" s="291">
        <v>7</v>
      </c>
      <c r="O9" s="291">
        <v>168</v>
      </c>
      <c r="P9" s="291">
        <v>286</v>
      </c>
      <c r="Q9" s="291">
        <v>25298670</v>
      </c>
      <c r="R9" s="291">
        <v>185000</v>
      </c>
      <c r="S9" s="292">
        <v>0</v>
      </c>
    </row>
    <row r="10" spans="1:19" ht="75.599999999999994" customHeight="1" x14ac:dyDescent="0.2">
      <c r="A10" s="278" t="s">
        <v>318</v>
      </c>
      <c r="B10" s="286" t="s">
        <v>319</v>
      </c>
      <c r="C10" s="287" t="s">
        <v>303</v>
      </c>
      <c r="D10" s="293">
        <v>0</v>
      </c>
      <c r="E10" s="294">
        <v>0</v>
      </c>
      <c r="F10" s="294">
        <v>0</v>
      </c>
      <c r="G10" s="294">
        <v>0</v>
      </c>
      <c r="H10" s="294">
        <v>0</v>
      </c>
      <c r="I10" s="294">
        <v>0</v>
      </c>
      <c r="J10" s="294">
        <v>0</v>
      </c>
      <c r="K10" s="294">
        <v>0</v>
      </c>
      <c r="L10" s="294">
        <v>0</v>
      </c>
      <c r="M10" s="294">
        <v>0</v>
      </c>
      <c r="N10" s="294">
        <v>0</v>
      </c>
      <c r="O10" s="294">
        <v>0</v>
      </c>
      <c r="P10" s="294">
        <v>0</v>
      </c>
      <c r="Q10" s="294">
        <v>0</v>
      </c>
      <c r="R10" s="294">
        <v>0</v>
      </c>
      <c r="S10" s="295">
        <v>0</v>
      </c>
    </row>
    <row r="11" spans="1:19" ht="49.5" x14ac:dyDescent="0.2">
      <c r="A11" s="279" t="s">
        <v>320</v>
      </c>
      <c r="B11" s="286" t="s">
        <v>321</v>
      </c>
      <c r="C11" s="287" t="s">
        <v>304</v>
      </c>
      <c r="D11" s="293">
        <v>2</v>
      </c>
      <c r="E11" s="294">
        <v>2</v>
      </c>
      <c r="F11" s="294">
        <v>0</v>
      </c>
      <c r="G11" s="294">
        <v>2</v>
      </c>
      <c r="H11" s="294">
        <v>0</v>
      </c>
      <c r="I11" s="294">
        <v>0</v>
      </c>
      <c r="J11" s="294">
        <v>2</v>
      </c>
      <c r="K11" s="294">
        <v>1</v>
      </c>
      <c r="L11" s="294">
        <v>2000</v>
      </c>
      <c r="M11" s="294">
        <v>0</v>
      </c>
      <c r="N11" s="294">
        <v>0</v>
      </c>
      <c r="O11" s="294">
        <v>1</v>
      </c>
      <c r="P11" s="294">
        <v>0</v>
      </c>
      <c r="Q11" s="294">
        <v>2000</v>
      </c>
      <c r="R11" s="294">
        <v>0</v>
      </c>
      <c r="S11" s="295">
        <v>0</v>
      </c>
    </row>
    <row r="12" spans="1:19" ht="49.5" x14ac:dyDescent="0.2">
      <c r="A12" s="280" t="s">
        <v>322</v>
      </c>
      <c r="B12" s="286" t="s">
        <v>323</v>
      </c>
      <c r="C12" s="287" t="s">
        <v>305</v>
      </c>
      <c r="D12" s="293">
        <v>0</v>
      </c>
      <c r="E12" s="294">
        <v>0</v>
      </c>
      <c r="F12" s="294">
        <v>0</v>
      </c>
      <c r="G12" s="294">
        <v>0</v>
      </c>
      <c r="H12" s="294">
        <v>0</v>
      </c>
      <c r="I12" s="294">
        <v>0</v>
      </c>
      <c r="J12" s="294">
        <v>0</v>
      </c>
      <c r="K12" s="294">
        <v>0</v>
      </c>
      <c r="L12" s="294">
        <v>0</v>
      </c>
      <c r="M12" s="294">
        <v>0</v>
      </c>
      <c r="N12" s="294">
        <v>0</v>
      </c>
      <c r="O12" s="294">
        <v>0</v>
      </c>
      <c r="P12" s="294">
        <v>0</v>
      </c>
      <c r="Q12" s="294">
        <v>0</v>
      </c>
      <c r="R12" s="294">
        <v>0</v>
      </c>
      <c r="S12" s="295">
        <v>0</v>
      </c>
    </row>
    <row r="13" spans="1:19" ht="49.5" x14ac:dyDescent="0.2">
      <c r="A13" s="280" t="s">
        <v>324</v>
      </c>
      <c r="B13" s="286" t="s">
        <v>325</v>
      </c>
      <c r="C13" s="287" t="s">
        <v>306</v>
      </c>
      <c r="D13" s="293">
        <v>1</v>
      </c>
      <c r="E13" s="294">
        <v>1</v>
      </c>
      <c r="F13" s="294">
        <v>0</v>
      </c>
      <c r="G13" s="294">
        <v>0</v>
      </c>
      <c r="H13" s="294">
        <v>0</v>
      </c>
      <c r="I13" s="294">
        <v>1</v>
      </c>
      <c r="J13" s="294">
        <v>0</v>
      </c>
      <c r="K13" s="294">
        <v>1</v>
      </c>
      <c r="L13" s="294">
        <v>500000</v>
      </c>
      <c r="M13" s="294">
        <v>0</v>
      </c>
      <c r="N13" s="294">
        <v>0</v>
      </c>
      <c r="O13" s="294">
        <v>0</v>
      </c>
      <c r="P13" s="294">
        <v>0</v>
      </c>
      <c r="Q13" s="294">
        <v>500000</v>
      </c>
      <c r="R13" s="294">
        <v>0</v>
      </c>
      <c r="S13" s="295">
        <v>0</v>
      </c>
    </row>
    <row r="14" spans="1:19" ht="115.5" x14ac:dyDescent="0.2">
      <c r="A14" s="281" t="s">
        <v>326</v>
      </c>
      <c r="B14" s="286" t="s">
        <v>327</v>
      </c>
      <c r="C14" s="287" t="s">
        <v>307</v>
      </c>
      <c r="D14" s="293">
        <v>0</v>
      </c>
      <c r="E14" s="294">
        <v>0</v>
      </c>
      <c r="F14" s="294">
        <v>0</v>
      </c>
      <c r="G14" s="294">
        <v>0</v>
      </c>
      <c r="H14" s="294">
        <v>0</v>
      </c>
      <c r="I14" s="294">
        <v>0</v>
      </c>
      <c r="J14" s="294">
        <v>0</v>
      </c>
      <c r="K14" s="294">
        <v>0</v>
      </c>
      <c r="L14" s="294">
        <v>0</v>
      </c>
      <c r="M14" s="294">
        <v>0</v>
      </c>
      <c r="N14" s="294">
        <v>0</v>
      </c>
      <c r="O14" s="294">
        <v>0</v>
      </c>
      <c r="P14" s="294">
        <v>0</v>
      </c>
      <c r="Q14" s="294">
        <v>0</v>
      </c>
      <c r="R14" s="294">
        <v>0</v>
      </c>
      <c r="S14" s="295">
        <v>0</v>
      </c>
    </row>
    <row r="15" spans="1:19" ht="60.6" customHeight="1" x14ac:dyDescent="0.2">
      <c r="A15" s="280" t="s">
        <v>328</v>
      </c>
      <c r="B15" s="286" t="s">
        <v>329</v>
      </c>
      <c r="C15" s="287" t="s">
        <v>308</v>
      </c>
      <c r="D15" s="293">
        <v>184</v>
      </c>
      <c r="E15" s="294">
        <v>135</v>
      </c>
      <c r="F15" s="294">
        <v>49</v>
      </c>
      <c r="G15" s="294">
        <v>40</v>
      </c>
      <c r="H15" s="294">
        <v>0</v>
      </c>
      <c r="I15" s="294">
        <v>111</v>
      </c>
      <c r="J15" s="294">
        <v>23</v>
      </c>
      <c r="K15" s="294">
        <v>45</v>
      </c>
      <c r="L15" s="294">
        <v>1719000</v>
      </c>
      <c r="M15" s="294">
        <v>0</v>
      </c>
      <c r="N15" s="294">
        <v>0</v>
      </c>
      <c r="O15" s="294">
        <v>88</v>
      </c>
      <c r="P15" s="294">
        <v>2</v>
      </c>
      <c r="Q15" s="294">
        <v>2586000</v>
      </c>
      <c r="R15" s="294">
        <v>50000</v>
      </c>
      <c r="S15" s="295">
        <v>0</v>
      </c>
    </row>
    <row r="16" spans="1:19" ht="39" customHeight="1" x14ac:dyDescent="0.2">
      <c r="A16" s="280" t="s">
        <v>330</v>
      </c>
      <c r="B16" s="286" t="s">
        <v>331</v>
      </c>
      <c r="C16" s="287" t="s">
        <v>234</v>
      </c>
      <c r="D16" s="293">
        <v>0</v>
      </c>
      <c r="E16" s="294">
        <v>0</v>
      </c>
      <c r="F16" s="294">
        <v>0</v>
      </c>
      <c r="G16" s="294">
        <v>0</v>
      </c>
      <c r="H16" s="294">
        <v>0</v>
      </c>
      <c r="I16" s="294">
        <v>0</v>
      </c>
      <c r="J16" s="294">
        <v>0</v>
      </c>
      <c r="K16" s="294">
        <v>0</v>
      </c>
      <c r="L16" s="294">
        <v>0</v>
      </c>
      <c r="M16" s="294">
        <v>0</v>
      </c>
      <c r="N16" s="294">
        <v>0</v>
      </c>
      <c r="O16" s="294">
        <v>0</v>
      </c>
      <c r="P16" s="294">
        <v>0</v>
      </c>
      <c r="Q16" s="294">
        <v>0</v>
      </c>
      <c r="R16" s="294">
        <v>0</v>
      </c>
      <c r="S16" s="295">
        <v>0</v>
      </c>
    </row>
    <row r="17" spans="1:19" ht="24" customHeight="1" x14ac:dyDescent="0.2">
      <c r="A17" s="280" t="s">
        <v>332</v>
      </c>
      <c r="B17" s="286" t="s">
        <v>333</v>
      </c>
      <c r="C17" s="287" t="s">
        <v>309</v>
      </c>
      <c r="D17" s="293">
        <v>65</v>
      </c>
      <c r="E17" s="294">
        <v>58</v>
      </c>
      <c r="F17" s="294">
        <v>7</v>
      </c>
      <c r="G17" s="294">
        <v>0</v>
      </c>
      <c r="H17" s="294">
        <v>0</v>
      </c>
      <c r="I17" s="294">
        <v>1</v>
      </c>
      <c r="J17" s="294">
        <v>57</v>
      </c>
      <c r="K17" s="294">
        <v>45</v>
      </c>
      <c r="L17" s="294">
        <v>1915000</v>
      </c>
      <c r="M17" s="294">
        <v>0</v>
      </c>
      <c r="N17" s="294">
        <v>0</v>
      </c>
      <c r="O17" s="294">
        <v>12</v>
      </c>
      <c r="P17" s="294">
        <v>38</v>
      </c>
      <c r="Q17" s="294">
        <v>2259670</v>
      </c>
      <c r="R17" s="294">
        <v>0</v>
      </c>
      <c r="S17" s="295">
        <v>0</v>
      </c>
    </row>
    <row r="18" spans="1:19" ht="22.9" customHeight="1" x14ac:dyDescent="0.2">
      <c r="A18" s="280" t="s">
        <v>334</v>
      </c>
      <c r="B18" s="286" t="s">
        <v>335</v>
      </c>
      <c r="C18" s="287" t="s">
        <v>310</v>
      </c>
      <c r="D18" s="293">
        <v>0</v>
      </c>
      <c r="E18" s="294">
        <v>0</v>
      </c>
      <c r="F18" s="294">
        <v>0</v>
      </c>
      <c r="G18" s="294">
        <v>0</v>
      </c>
      <c r="H18" s="294">
        <v>0</v>
      </c>
      <c r="I18" s="294">
        <v>0</v>
      </c>
      <c r="J18" s="294">
        <v>0</v>
      </c>
      <c r="K18" s="294">
        <v>0</v>
      </c>
      <c r="L18" s="294">
        <v>0</v>
      </c>
      <c r="M18" s="294">
        <v>0</v>
      </c>
      <c r="N18" s="294">
        <v>0</v>
      </c>
      <c r="O18" s="294">
        <v>0</v>
      </c>
      <c r="P18" s="294">
        <v>0</v>
      </c>
      <c r="Q18" s="294">
        <v>0</v>
      </c>
      <c r="R18" s="294">
        <v>0</v>
      </c>
      <c r="S18" s="295">
        <v>0</v>
      </c>
    </row>
    <row r="19" spans="1:19" ht="22.9" customHeight="1" x14ac:dyDescent="0.2">
      <c r="A19" s="280" t="s">
        <v>336</v>
      </c>
      <c r="B19" s="286" t="s">
        <v>337</v>
      </c>
      <c r="C19" s="287" t="s">
        <v>311</v>
      </c>
      <c r="D19" s="293">
        <v>0</v>
      </c>
      <c r="E19" s="294">
        <v>0</v>
      </c>
      <c r="F19" s="294">
        <v>0</v>
      </c>
      <c r="G19" s="294">
        <v>0</v>
      </c>
      <c r="H19" s="294">
        <v>0</v>
      </c>
      <c r="I19" s="294">
        <v>0</v>
      </c>
      <c r="J19" s="294">
        <v>0</v>
      </c>
      <c r="K19" s="294">
        <v>0</v>
      </c>
      <c r="L19" s="294">
        <v>0</v>
      </c>
      <c r="M19" s="294">
        <v>0</v>
      </c>
      <c r="N19" s="294">
        <v>0</v>
      </c>
      <c r="O19" s="294">
        <v>0</v>
      </c>
      <c r="P19" s="294">
        <v>0</v>
      </c>
      <c r="Q19" s="294">
        <v>0</v>
      </c>
      <c r="R19" s="294">
        <v>0</v>
      </c>
      <c r="S19" s="295">
        <v>0</v>
      </c>
    </row>
    <row r="20" spans="1:19" ht="25.9" customHeight="1" x14ac:dyDescent="0.2">
      <c r="A20" s="280" t="s">
        <v>338</v>
      </c>
      <c r="B20" s="286" t="s">
        <v>339</v>
      </c>
      <c r="C20" s="287" t="s">
        <v>312</v>
      </c>
      <c r="D20" s="293">
        <v>111</v>
      </c>
      <c r="E20" s="294">
        <v>46</v>
      </c>
      <c r="F20" s="294">
        <v>62</v>
      </c>
      <c r="G20" s="294">
        <v>51</v>
      </c>
      <c r="H20" s="294">
        <v>3</v>
      </c>
      <c r="I20" s="294">
        <v>4</v>
      </c>
      <c r="J20" s="294">
        <v>10</v>
      </c>
      <c r="K20" s="294">
        <v>13</v>
      </c>
      <c r="L20" s="294">
        <v>450000</v>
      </c>
      <c r="M20" s="294">
        <v>0</v>
      </c>
      <c r="N20" s="294">
        <v>7</v>
      </c>
      <c r="O20" s="294">
        <v>25</v>
      </c>
      <c r="P20" s="294">
        <v>0</v>
      </c>
      <c r="Q20" s="294">
        <v>350000</v>
      </c>
      <c r="R20" s="294">
        <v>30000</v>
      </c>
      <c r="S20" s="295">
        <v>0</v>
      </c>
    </row>
    <row r="21" spans="1:19" ht="55.15" customHeight="1" x14ac:dyDescent="0.2">
      <c r="A21" s="280" t="s">
        <v>340</v>
      </c>
      <c r="B21" s="286" t="s">
        <v>341</v>
      </c>
      <c r="C21" s="287" t="s">
        <v>313</v>
      </c>
      <c r="D21" s="293">
        <v>0</v>
      </c>
      <c r="E21" s="294">
        <v>0</v>
      </c>
      <c r="F21" s="294">
        <v>0</v>
      </c>
      <c r="G21" s="294">
        <v>0</v>
      </c>
      <c r="H21" s="294">
        <v>0</v>
      </c>
      <c r="I21" s="294">
        <v>0</v>
      </c>
      <c r="J21" s="294">
        <v>0</v>
      </c>
      <c r="K21" s="294">
        <v>0</v>
      </c>
      <c r="L21" s="294">
        <v>0</v>
      </c>
      <c r="M21" s="294">
        <v>0</v>
      </c>
      <c r="N21" s="294">
        <v>0</v>
      </c>
      <c r="O21" s="294">
        <v>0</v>
      </c>
      <c r="P21" s="294">
        <v>0</v>
      </c>
      <c r="Q21" s="294">
        <v>0</v>
      </c>
      <c r="R21" s="294">
        <v>0</v>
      </c>
      <c r="S21" s="295">
        <v>0</v>
      </c>
    </row>
    <row r="22" spans="1:19" ht="41.45" customHeight="1" x14ac:dyDescent="0.2">
      <c r="A22" s="280" t="s">
        <v>342</v>
      </c>
      <c r="B22" s="286" t="s">
        <v>343</v>
      </c>
      <c r="C22" s="287" t="s">
        <v>314</v>
      </c>
      <c r="D22" s="293">
        <v>389</v>
      </c>
      <c r="E22" s="294">
        <v>357</v>
      </c>
      <c r="F22" s="294">
        <v>25</v>
      </c>
      <c r="G22" s="294">
        <v>0</v>
      </c>
      <c r="H22" s="294">
        <v>0</v>
      </c>
      <c r="I22" s="294">
        <v>6</v>
      </c>
      <c r="J22" s="294">
        <v>347</v>
      </c>
      <c r="K22" s="294">
        <v>349</v>
      </c>
      <c r="L22" s="294">
        <v>4363000</v>
      </c>
      <c r="M22" s="294">
        <v>0</v>
      </c>
      <c r="N22" s="294">
        <v>0</v>
      </c>
      <c r="O22" s="294">
        <v>8</v>
      </c>
      <c r="P22" s="294">
        <v>194</v>
      </c>
      <c r="Q22" s="294">
        <v>4291000</v>
      </c>
      <c r="R22" s="294">
        <v>0</v>
      </c>
      <c r="S22" s="295">
        <v>0</v>
      </c>
    </row>
    <row r="23" spans="1:19" ht="58.15" customHeight="1" x14ac:dyDescent="0.2">
      <c r="A23" s="280" t="s">
        <v>344</v>
      </c>
      <c r="B23" s="286" t="s">
        <v>345</v>
      </c>
      <c r="C23" s="287" t="s">
        <v>315</v>
      </c>
      <c r="D23" s="293">
        <v>82</v>
      </c>
      <c r="E23" s="294">
        <v>58</v>
      </c>
      <c r="F23" s="294">
        <v>20</v>
      </c>
      <c r="G23" s="294">
        <v>0</v>
      </c>
      <c r="H23" s="294">
        <v>0</v>
      </c>
      <c r="I23" s="294">
        <v>22</v>
      </c>
      <c r="J23" s="294">
        <v>36</v>
      </c>
      <c r="K23" s="294">
        <v>40</v>
      </c>
      <c r="L23" s="294">
        <v>8710000</v>
      </c>
      <c r="M23" s="294">
        <v>0</v>
      </c>
      <c r="N23" s="294">
        <v>0</v>
      </c>
      <c r="O23" s="294">
        <v>18</v>
      </c>
      <c r="P23" s="294">
        <v>27</v>
      </c>
      <c r="Q23" s="294">
        <v>8850000</v>
      </c>
      <c r="R23" s="294">
        <v>0</v>
      </c>
      <c r="S23" s="295">
        <v>0</v>
      </c>
    </row>
    <row r="24" spans="1:19" ht="79.150000000000006" customHeight="1" x14ac:dyDescent="0.2">
      <c r="A24" s="280" t="s">
        <v>346</v>
      </c>
      <c r="B24" s="286" t="s">
        <v>347</v>
      </c>
      <c r="C24" s="287" t="s">
        <v>348</v>
      </c>
      <c r="D24" s="293">
        <v>0</v>
      </c>
      <c r="E24" s="294">
        <v>0</v>
      </c>
      <c r="F24" s="294">
        <v>0</v>
      </c>
      <c r="G24" s="294">
        <v>0</v>
      </c>
      <c r="H24" s="294">
        <v>0</v>
      </c>
      <c r="I24" s="294">
        <v>0</v>
      </c>
      <c r="J24" s="294">
        <v>0</v>
      </c>
      <c r="K24" s="294">
        <v>0</v>
      </c>
      <c r="L24" s="294">
        <v>0</v>
      </c>
      <c r="M24" s="294">
        <v>0</v>
      </c>
      <c r="N24" s="294">
        <v>0</v>
      </c>
      <c r="O24" s="294">
        <v>0</v>
      </c>
      <c r="P24" s="294">
        <v>0</v>
      </c>
      <c r="Q24" s="294">
        <v>0</v>
      </c>
      <c r="R24" s="294">
        <v>0</v>
      </c>
      <c r="S24" s="295">
        <v>0</v>
      </c>
    </row>
    <row r="25" spans="1:19" ht="46.9" customHeight="1" x14ac:dyDescent="0.2">
      <c r="A25" s="280" t="s">
        <v>349</v>
      </c>
      <c r="B25" s="286" t="s">
        <v>350</v>
      </c>
      <c r="C25" s="287" t="s">
        <v>351</v>
      </c>
      <c r="D25" s="293">
        <v>0</v>
      </c>
      <c r="E25" s="294">
        <v>0</v>
      </c>
      <c r="F25" s="294">
        <v>0</v>
      </c>
      <c r="G25" s="294">
        <v>0</v>
      </c>
      <c r="H25" s="294">
        <v>0</v>
      </c>
      <c r="I25" s="294">
        <v>0</v>
      </c>
      <c r="J25" s="294">
        <v>0</v>
      </c>
      <c r="K25" s="294">
        <v>0</v>
      </c>
      <c r="L25" s="294">
        <v>0</v>
      </c>
      <c r="M25" s="294">
        <v>0</v>
      </c>
      <c r="N25" s="294">
        <v>0</v>
      </c>
      <c r="O25" s="294">
        <v>0</v>
      </c>
      <c r="P25" s="294">
        <v>0</v>
      </c>
      <c r="Q25" s="294">
        <v>0</v>
      </c>
      <c r="R25" s="294">
        <v>0</v>
      </c>
      <c r="S25" s="295">
        <v>0</v>
      </c>
    </row>
    <row r="26" spans="1:19" ht="24" customHeight="1" x14ac:dyDescent="0.2">
      <c r="A26" s="280" t="s">
        <v>352</v>
      </c>
      <c r="B26" s="286" t="s">
        <v>353</v>
      </c>
      <c r="C26" s="287" t="s">
        <v>354</v>
      </c>
      <c r="D26" s="293">
        <v>0</v>
      </c>
      <c r="E26" s="294">
        <v>0</v>
      </c>
      <c r="F26" s="294">
        <v>0</v>
      </c>
      <c r="G26" s="294">
        <v>0</v>
      </c>
      <c r="H26" s="294">
        <v>0</v>
      </c>
      <c r="I26" s="294">
        <v>0</v>
      </c>
      <c r="J26" s="294">
        <v>0</v>
      </c>
      <c r="K26" s="294">
        <v>0</v>
      </c>
      <c r="L26" s="294">
        <v>0</v>
      </c>
      <c r="M26" s="294">
        <v>0</v>
      </c>
      <c r="N26" s="294">
        <v>0</v>
      </c>
      <c r="O26" s="294">
        <v>0</v>
      </c>
      <c r="P26" s="294">
        <v>0</v>
      </c>
      <c r="Q26" s="294">
        <v>0</v>
      </c>
      <c r="R26" s="294">
        <v>0</v>
      </c>
      <c r="S26" s="295">
        <v>0</v>
      </c>
    </row>
    <row r="27" spans="1:19" ht="47.25" x14ac:dyDescent="0.2">
      <c r="A27" s="280" t="s">
        <v>355</v>
      </c>
      <c r="B27" s="286" t="s">
        <v>356</v>
      </c>
      <c r="C27" s="287" t="s">
        <v>357</v>
      </c>
      <c r="D27" s="293">
        <v>0</v>
      </c>
      <c r="E27" s="294">
        <v>0</v>
      </c>
      <c r="F27" s="294">
        <v>0</v>
      </c>
      <c r="G27" s="294">
        <v>0</v>
      </c>
      <c r="H27" s="294">
        <v>0</v>
      </c>
      <c r="I27" s="294">
        <v>0</v>
      </c>
      <c r="J27" s="294">
        <v>0</v>
      </c>
      <c r="K27" s="294">
        <v>0</v>
      </c>
      <c r="L27" s="294">
        <v>0</v>
      </c>
      <c r="M27" s="294">
        <v>0</v>
      </c>
      <c r="N27" s="294">
        <v>0</v>
      </c>
      <c r="O27" s="294">
        <v>0</v>
      </c>
      <c r="P27" s="294">
        <v>0</v>
      </c>
      <c r="Q27" s="294">
        <v>0</v>
      </c>
      <c r="R27" s="294">
        <v>0</v>
      </c>
      <c r="S27" s="295">
        <v>0</v>
      </c>
    </row>
    <row r="28" spans="1:19" ht="60.6" customHeight="1" x14ac:dyDescent="0.2">
      <c r="A28" s="280" t="s">
        <v>358</v>
      </c>
      <c r="B28" s="286" t="s">
        <v>359</v>
      </c>
      <c r="C28" s="287" t="s">
        <v>360</v>
      </c>
      <c r="D28" s="293">
        <v>0</v>
      </c>
      <c r="E28" s="294">
        <v>0</v>
      </c>
      <c r="F28" s="294">
        <v>0</v>
      </c>
      <c r="G28" s="294">
        <v>0</v>
      </c>
      <c r="H28" s="294">
        <v>0</v>
      </c>
      <c r="I28" s="294">
        <v>0</v>
      </c>
      <c r="J28" s="294">
        <v>0</v>
      </c>
      <c r="K28" s="294">
        <v>0</v>
      </c>
      <c r="L28" s="294">
        <v>0</v>
      </c>
      <c r="M28" s="294">
        <v>0</v>
      </c>
      <c r="N28" s="294">
        <v>0</v>
      </c>
      <c r="O28" s="294">
        <v>0</v>
      </c>
      <c r="P28" s="294">
        <v>0</v>
      </c>
      <c r="Q28" s="294">
        <v>0</v>
      </c>
      <c r="R28" s="294">
        <v>0</v>
      </c>
      <c r="S28" s="295">
        <v>0</v>
      </c>
    </row>
    <row r="29" spans="1:19" ht="39.6" customHeight="1" x14ac:dyDescent="0.2">
      <c r="A29" s="280" t="s">
        <v>361</v>
      </c>
      <c r="B29" s="286" t="s">
        <v>362</v>
      </c>
      <c r="C29" s="287" t="s">
        <v>363</v>
      </c>
      <c r="D29" s="293">
        <v>0</v>
      </c>
      <c r="E29" s="294">
        <v>0</v>
      </c>
      <c r="F29" s="294">
        <v>0</v>
      </c>
      <c r="G29" s="294">
        <v>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  <c r="O29" s="294">
        <v>0</v>
      </c>
      <c r="P29" s="294">
        <v>0</v>
      </c>
      <c r="Q29" s="294">
        <v>0</v>
      </c>
      <c r="R29" s="294">
        <v>0</v>
      </c>
      <c r="S29" s="295">
        <v>0</v>
      </c>
    </row>
    <row r="30" spans="1:19" ht="70.150000000000006" customHeight="1" x14ac:dyDescent="0.2">
      <c r="A30" s="280" t="s">
        <v>364</v>
      </c>
      <c r="B30" s="286" t="s">
        <v>365</v>
      </c>
      <c r="C30" s="287" t="s">
        <v>366</v>
      </c>
      <c r="D30" s="293">
        <v>3</v>
      </c>
      <c r="E30" s="294">
        <v>3</v>
      </c>
      <c r="F30" s="294">
        <v>0</v>
      </c>
      <c r="G30" s="294">
        <v>0</v>
      </c>
      <c r="H30" s="294">
        <v>0</v>
      </c>
      <c r="I30" s="294">
        <v>1</v>
      </c>
      <c r="J30" s="294">
        <v>0</v>
      </c>
      <c r="K30" s="294">
        <v>3</v>
      </c>
      <c r="L30" s="294">
        <v>90000</v>
      </c>
      <c r="M30" s="294">
        <v>0</v>
      </c>
      <c r="N30" s="294">
        <v>0</v>
      </c>
      <c r="O30" s="294">
        <v>0</v>
      </c>
      <c r="P30" s="294">
        <v>0</v>
      </c>
      <c r="Q30" s="294">
        <v>20000</v>
      </c>
      <c r="R30" s="294">
        <v>0</v>
      </c>
      <c r="S30" s="295">
        <v>0</v>
      </c>
    </row>
    <row r="31" spans="1:19" ht="27.6" customHeight="1" x14ac:dyDescent="0.2">
      <c r="A31" s="280" t="s">
        <v>367</v>
      </c>
      <c r="B31" s="286" t="s">
        <v>368</v>
      </c>
      <c r="C31" s="287" t="s">
        <v>369</v>
      </c>
      <c r="D31" s="293">
        <v>0</v>
      </c>
      <c r="E31" s="294">
        <v>0</v>
      </c>
      <c r="F31" s="294">
        <v>0</v>
      </c>
      <c r="G31" s="294">
        <v>0</v>
      </c>
      <c r="H31" s="294">
        <v>0</v>
      </c>
      <c r="I31" s="294">
        <v>0</v>
      </c>
      <c r="J31" s="294">
        <v>0</v>
      </c>
      <c r="K31" s="294">
        <v>0</v>
      </c>
      <c r="L31" s="294">
        <v>0</v>
      </c>
      <c r="M31" s="294">
        <v>0</v>
      </c>
      <c r="N31" s="294">
        <v>0</v>
      </c>
      <c r="O31" s="294">
        <v>0</v>
      </c>
      <c r="P31" s="294">
        <v>0</v>
      </c>
      <c r="Q31" s="294">
        <v>0</v>
      </c>
      <c r="R31" s="294">
        <v>0</v>
      </c>
      <c r="S31" s="295">
        <v>0</v>
      </c>
    </row>
    <row r="32" spans="1:19" ht="60" customHeight="1" x14ac:dyDescent="0.2">
      <c r="A32" s="280" t="s">
        <v>370</v>
      </c>
      <c r="B32" s="286" t="s">
        <v>371</v>
      </c>
      <c r="C32" s="287" t="s">
        <v>372</v>
      </c>
      <c r="D32" s="293">
        <v>0</v>
      </c>
      <c r="E32" s="294">
        <v>0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4">
        <v>0</v>
      </c>
      <c r="L32" s="294">
        <v>0</v>
      </c>
      <c r="M32" s="294">
        <v>0</v>
      </c>
      <c r="N32" s="294">
        <v>0</v>
      </c>
      <c r="O32" s="294">
        <v>0</v>
      </c>
      <c r="P32" s="294">
        <v>0</v>
      </c>
      <c r="Q32" s="294">
        <v>0</v>
      </c>
      <c r="R32" s="294">
        <v>0</v>
      </c>
      <c r="S32" s="295">
        <v>0</v>
      </c>
    </row>
    <row r="33" spans="1:19" ht="33" x14ac:dyDescent="0.2">
      <c r="A33" s="280" t="s">
        <v>373</v>
      </c>
      <c r="B33" s="286" t="s">
        <v>374</v>
      </c>
      <c r="C33" s="287" t="s">
        <v>375</v>
      </c>
      <c r="D33" s="293">
        <v>0</v>
      </c>
      <c r="E33" s="294">
        <v>0</v>
      </c>
      <c r="F33" s="294">
        <v>0</v>
      </c>
      <c r="G33" s="294">
        <v>0</v>
      </c>
      <c r="H33" s="294">
        <v>0</v>
      </c>
      <c r="I33" s="294">
        <v>0</v>
      </c>
      <c r="J33" s="294">
        <v>0</v>
      </c>
      <c r="K33" s="294">
        <v>0</v>
      </c>
      <c r="L33" s="294">
        <v>0</v>
      </c>
      <c r="M33" s="294">
        <v>0</v>
      </c>
      <c r="N33" s="294">
        <v>0</v>
      </c>
      <c r="O33" s="294">
        <v>0</v>
      </c>
      <c r="P33" s="294">
        <v>0</v>
      </c>
      <c r="Q33" s="294">
        <v>0</v>
      </c>
      <c r="R33" s="294">
        <v>0</v>
      </c>
      <c r="S33" s="295">
        <v>0</v>
      </c>
    </row>
    <row r="34" spans="1:19" ht="27" customHeight="1" x14ac:dyDescent="0.2">
      <c r="A34" s="280" t="s">
        <v>376</v>
      </c>
      <c r="B34" s="286" t="s">
        <v>377</v>
      </c>
      <c r="C34" s="287" t="s">
        <v>378</v>
      </c>
      <c r="D34" s="293">
        <v>0</v>
      </c>
      <c r="E34" s="294">
        <v>0</v>
      </c>
      <c r="F34" s="294">
        <v>0</v>
      </c>
      <c r="G34" s="294">
        <v>0</v>
      </c>
      <c r="H34" s="294">
        <v>0</v>
      </c>
      <c r="I34" s="294">
        <v>0</v>
      </c>
      <c r="J34" s="294">
        <v>0</v>
      </c>
      <c r="K34" s="294">
        <v>0</v>
      </c>
      <c r="L34" s="294">
        <v>0</v>
      </c>
      <c r="M34" s="294">
        <v>0</v>
      </c>
      <c r="N34" s="294">
        <v>0</v>
      </c>
      <c r="O34" s="294">
        <v>0</v>
      </c>
      <c r="P34" s="294">
        <v>0</v>
      </c>
      <c r="Q34" s="294">
        <v>0</v>
      </c>
      <c r="R34" s="294">
        <v>0</v>
      </c>
      <c r="S34" s="295">
        <v>0</v>
      </c>
    </row>
    <row r="35" spans="1:19" ht="58.15" customHeight="1" x14ac:dyDescent="0.2">
      <c r="A35" s="280" t="s">
        <v>379</v>
      </c>
      <c r="B35" s="286" t="s">
        <v>380</v>
      </c>
      <c r="C35" s="287" t="s">
        <v>381</v>
      </c>
      <c r="D35" s="293">
        <v>48</v>
      </c>
      <c r="E35" s="294">
        <v>39</v>
      </c>
      <c r="F35" s="294">
        <v>8</v>
      </c>
      <c r="G35" s="294">
        <v>0</v>
      </c>
      <c r="H35" s="294">
        <v>0</v>
      </c>
      <c r="I35" s="294">
        <v>8</v>
      </c>
      <c r="J35" s="294">
        <v>30</v>
      </c>
      <c r="K35" s="294">
        <v>26</v>
      </c>
      <c r="L35" s="294">
        <v>2085000</v>
      </c>
      <c r="M35" s="294">
        <v>0</v>
      </c>
      <c r="N35" s="294">
        <v>0</v>
      </c>
      <c r="O35" s="294">
        <v>13</v>
      </c>
      <c r="P35" s="294">
        <v>16</v>
      </c>
      <c r="Q35" s="294">
        <v>1925000</v>
      </c>
      <c r="R35" s="294">
        <v>0</v>
      </c>
      <c r="S35" s="295">
        <v>0</v>
      </c>
    </row>
    <row r="36" spans="1:19" ht="29.45" customHeight="1" x14ac:dyDescent="0.2">
      <c r="A36" s="280" t="s">
        <v>382</v>
      </c>
      <c r="B36" s="286" t="s">
        <v>383</v>
      </c>
      <c r="C36" s="287" t="s">
        <v>384</v>
      </c>
      <c r="D36" s="293">
        <v>0</v>
      </c>
      <c r="E36" s="294">
        <v>0</v>
      </c>
      <c r="F36" s="294">
        <v>0</v>
      </c>
      <c r="G36" s="294">
        <v>0</v>
      </c>
      <c r="H36" s="294">
        <v>0</v>
      </c>
      <c r="I36" s="294">
        <v>0</v>
      </c>
      <c r="J36" s="294">
        <v>0</v>
      </c>
      <c r="K36" s="294">
        <v>0</v>
      </c>
      <c r="L36" s="294">
        <v>0</v>
      </c>
      <c r="M36" s="294">
        <v>0</v>
      </c>
      <c r="N36" s="294">
        <v>0</v>
      </c>
      <c r="O36" s="294">
        <v>0</v>
      </c>
      <c r="P36" s="294">
        <v>0</v>
      </c>
      <c r="Q36" s="294">
        <v>0</v>
      </c>
      <c r="R36" s="294">
        <v>0</v>
      </c>
      <c r="S36" s="295">
        <v>0</v>
      </c>
    </row>
    <row r="37" spans="1:19" ht="39.6" customHeight="1" x14ac:dyDescent="0.2">
      <c r="A37" s="280" t="s">
        <v>385</v>
      </c>
      <c r="B37" s="286" t="s">
        <v>386</v>
      </c>
      <c r="C37" s="287" t="s">
        <v>387</v>
      </c>
      <c r="D37" s="293">
        <v>0</v>
      </c>
      <c r="E37" s="294">
        <v>0</v>
      </c>
      <c r="F37" s="294">
        <v>0</v>
      </c>
      <c r="G37" s="294">
        <v>0</v>
      </c>
      <c r="H37" s="294">
        <v>0</v>
      </c>
      <c r="I37" s="294">
        <v>0</v>
      </c>
      <c r="J37" s="294">
        <v>0</v>
      </c>
      <c r="K37" s="294">
        <v>0</v>
      </c>
      <c r="L37" s="294">
        <v>0</v>
      </c>
      <c r="M37" s="294">
        <v>0</v>
      </c>
      <c r="N37" s="294">
        <v>0</v>
      </c>
      <c r="O37" s="294">
        <v>0</v>
      </c>
      <c r="P37" s="294">
        <v>0</v>
      </c>
      <c r="Q37" s="294">
        <v>0</v>
      </c>
      <c r="R37" s="294">
        <v>0</v>
      </c>
      <c r="S37" s="295">
        <v>0</v>
      </c>
    </row>
    <row r="38" spans="1:19" ht="42.6" customHeight="1" x14ac:dyDescent="0.2">
      <c r="A38" s="280" t="s">
        <v>388</v>
      </c>
      <c r="B38" s="286" t="s">
        <v>389</v>
      </c>
      <c r="C38" s="287" t="s">
        <v>390</v>
      </c>
      <c r="D38" s="293">
        <v>0</v>
      </c>
      <c r="E38" s="294">
        <v>0</v>
      </c>
      <c r="F38" s="294">
        <v>0</v>
      </c>
      <c r="G38" s="294">
        <v>0</v>
      </c>
      <c r="H38" s="294">
        <v>0</v>
      </c>
      <c r="I38" s="294">
        <v>0</v>
      </c>
      <c r="J38" s="294">
        <v>0</v>
      </c>
      <c r="K38" s="294">
        <v>0</v>
      </c>
      <c r="L38" s="294">
        <v>0</v>
      </c>
      <c r="M38" s="294">
        <v>0</v>
      </c>
      <c r="N38" s="294">
        <v>0</v>
      </c>
      <c r="O38" s="294">
        <v>0</v>
      </c>
      <c r="P38" s="294">
        <v>0</v>
      </c>
      <c r="Q38" s="294">
        <v>0</v>
      </c>
      <c r="R38" s="294">
        <v>0</v>
      </c>
      <c r="S38" s="295">
        <v>0</v>
      </c>
    </row>
    <row r="39" spans="1:19" ht="27.6" customHeight="1" x14ac:dyDescent="0.2">
      <c r="A39" s="280" t="s">
        <v>391</v>
      </c>
      <c r="B39" s="286" t="s">
        <v>392</v>
      </c>
      <c r="C39" s="287" t="s">
        <v>393</v>
      </c>
      <c r="D39" s="293">
        <v>0</v>
      </c>
      <c r="E39" s="294">
        <v>0</v>
      </c>
      <c r="F39" s="294">
        <v>0</v>
      </c>
      <c r="G39" s="294">
        <v>0</v>
      </c>
      <c r="H39" s="294">
        <v>0</v>
      </c>
      <c r="I39" s="294">
        <v>0</v>
      </c>
      <c r="J39" s="294">
        <v>0</v>
      </c>
      <c r="K39" s="294">
        <v>0</v>
      </c>
      <c r="L39" s="294">
        <v>0</v>
      </c>
      <c r="M39" s="294">
        <v>0</v>
      </c>
      <c r="N39" s="294">
        <v>0</v>
      </c>
      <c r="O39" s="294">
        <v>0</v>
      </c>
      <c r="P39" s="294">
        <v>0</v>
      </c>
      <c r="Q39" s="294">
        <v>0</v>
      </c>
      <c r="R39" s="294">
        <v>0</v>
      </c>
      <c r="S39" s="295">
        <v>0</v>
      </c>
    </row>
    <row r="40" spans="1:19" ht="33" x14ac:dyDescent="0.2">
      <c r="A40" s="280" t="s">
        <v>394</v>
      </c>
      <c r="B40" s="286" t="s">
        <v>395</v>
      </c>
      <c r="C40" s="287" t="s">
        <v>396</v>
      </c>
      <c r="D40" s="293">
        <v>0</v>
      </c>
      <c r="E40" s="294">
        <v>0</v>
      </c>
      <c r="F40" s="294">
        <v>0</v>
      </c>
      <c r="G40" s="294">
        <v>0</v>
      </c>
      <c r="H40" s="294">
        <v>0</v>
      </c>
      <c r="I40" s="294">
        <v>0</v>
      </c>
      <c r="J40" s="294">
        <v>0</v>
      </c>
      <c r="K40" s="294">
        <v>0</v>
      </c>
      <c r="L40" s="294">
        <v>0</v>
      </c>
      <c r="M40" s="294">
        <v>0</v>
      </c>
      <c r="N40" s="294">
        <v>0</v>
      </c>
      <c r="O40" s="294">
        <v>0</v>
      </c>
      <c r="P40" s="294">
        <v>0</v>
      </c>
      <c r="Q40" s="294">
        <v>0</v>
      </c>
      <c r="R40" s="294">
        <v>0</v>
      </c>
      <c r="S40" s="295">
        <v>0</v>
      </c>
    </row>
    <row r="41" spans="1:19" ht="49.5" x14ac:dyDescent="0.2">
      <c r="A41" s="280" t="s">
        <v>397</v>
      </c>
      <c r="B41" s="286" t="s">
        <v>398</v>
      </c>
      <c r="C41" s="287" t="s">
        <v>399</v>
      </c>
      <c r="D41" s="293">
        <v>0</v>
      </c>
      <c r="E41" s="294">
        <v>0</v>
      </c>
      <c r="F41" s="294">
        <v>0</v>
      </c>
      <c r="G41" s="294">
        <v>0</v>
      </c>
      <c r="H41" s="294">
        <v>0</v>
      </c>
      <c r="I41" s="294">
        <v>0</v>
      </c>
      <c r="J41" s="294">
        <v>0</v>
      </c>
      <c r="K41" s="294">
        <v>0</v>
      </c>
      <c r="L41" s="294">
        <v>0</v>
      </c>
      <c r="M41" s="294">
        <v>0</v>
      </c>
      <c r="N41" s="294">
        <v>0</v>
      </c>
      <c r="O41" s="294">
        <v>0</v>
      </c>
      <c r="P41" s="294">
        <v>0</v>
      </c>
      <c r="Q41" s="294">
        <v>0</v>
      </c>
      <c r="R41" s="294">
        <v>0</v>
      </c>
      <c r="S41" s="295">
        <v>0</v>
      </c>
    </row>
    <row r="42" spans="1:19" ht="37.9" customHeight="1" x14ac:dyDescent="0.2">
      <c r="A42" s="280" t="s">
        <v>400</v>
      </c>
      <c r="B42" s="286" t="s">
        <v>401</v>
      </c>
      <c r="C42" s="287" t="s">
        <v>402</v>
      </c>
      <c r="D42" s="293">
        <v>0</v>
      </c>
      <c r="E42" s="294">
        <v>0</v>
      </c>
      <c r="F42" s="294">
        <v>0</v>
      </c>
      <c r="G42" s="294">
        <v>0</v>
      </c>
      <c r="H42" s="294">
        <v>0</v>
      </c>
      <c r="I42" s="294">
        <v>0</v>
      </c>
      <c r="J42" s="294">
        <v>0</v>
      </c>
      <c r="K42" s="294">
        <v>0</v>
      </c>
      <c r="L42" s="294">
        <v>0</v>
      </c>
      <c r="M42" s="294">
        <v>0</v>
      </c>
      <c r="N42" s="294">
        <v>0</v>
      </c>
      <c r="O42" s="294">
        <v>0</v>
      </c>
      <c r="P42" s="294">
        <v>0</v>
      </c>
      <c r="Q42" s="294">
        <v>0</v>
      </c>
      <c r="R42" s="294">
        <v>0</v>
      </c>
      <c r="S42" s="295">
        <v>0</v>
      </c>
    </row>
    <row r="43" spans="1:19" ht="40.9" customHeight="1" x14ac:dyDescent="0.2">
      <c r="A43" s="280" t="s">
        <v>403</v>
      </c>
      <c r="B43" s="286" t="s">
        <v>404</v>
      </c>
      <c r="C43" s="287" t="s">
        <v>405</v>
      </c>
      <c r="D43" s="293">
        <v>0</v>
      </c>
      <c r="E43" s="294">
        <v>0</v>
      </c>
      <c r="F43" s="294">
        <v>0</v>
      </c>
      <c r="G43" s="294">
        <v>0</v>
      </c>
      <c r="H43" s="294">
        <v>0</v>
      </c>
      <c r="I43" s="294">
        <v>0</v>
      </c>
      <c r="J43" s="294">
        <v>0</v>
      </c>
      <c r="K43" s="294">
        <v>0</v>
      </c>
      <c r="L43" s="294">
        <v>0</v>
      </c>
      <c r="M43" s="294">
        <v>0</v>
      </c>
      <c r="N43" s="294">
        <v>0</v>
      </c>
      <c r="O43" s="294">
        <v>0</v>
      </c>
      <c r="P43" s="294">
        <v>0</v>
      </c>
      <c r="Q43" s="294">
        <v>0</v>
      </c>
      <c r="R43" s="294">
        <v>0</v>
      </c>
      <c r="S43" s="295">
        <v>0</v>
      </c>
    </row>
    <row r="44" spans="1:19" ht="38.450000000000003" customHeight="1" x14ac:dyDescent="0.2">
      <c r="A44" s="280" t="s">
        <v>406</v>
      </c>
      <c r="B44" s="286" t="s">
        <v>407</v>
      </c>
      <c r="C44" s="287" t="s">
        <v>408</v>
      </c>
      <c r="D44" s="293">
        <v>1</v>
      </c>
      <c r="E44" s="294">
        <v>0</v>
      </c>
      <c r="F44" s="294">
        <v>1</v>
      </c>
      <c r="G44" s="294">
        <v>0</v>
      </c>
      <c r="H44" s="294">
        <v>0</v>
      </c>
      <c r="I44" s="294">
        <v>0</v>
      </c>
      <c r="J44" s="294">
        <v>0</v>
      </c>
      <c r="K44" s="294">
        <v>0</v>
      </c>
      <c r="L44" s="294">
        <v>0</v>
      </c>
      <c r="M44" s="294">
        <v>0</v>
      </c>
      <c r="N44" s="294">
        <v>0</v>
      </c>
      <c r="O44" s="294">
        <v>0</v>
      </c>
      <c r="P44" s="294">
        <v>0</v>
      </c>
      <c r="Q44" s="294">
        <v>0</v>
      </c>
      <c r="R44" s="294">
        <v>0</v>
      </c>
      <c r="S44" s="295">
        <v>0</v>
      </c>
    </row>
    <row r="45" spans="1:19" ht="75" customHeight="1" x14ac:dyDescent="0.2">
      <c r="A45" s="280" t="s">
        <v>409</v>
      </c>
      <c r="B45" s="286" t="s">
        <v>410</v>
      </c>
      <c r="C45" s="287" t="s">
        <v>411</v>
      </c>
      <c r="D45" s="293">
        <v>12</v>
      </c>
      <c r="E45" s="294">
        <v>7</v>
      </c>
      <c r="F45" s="294">
        <v>5</v>
      </c>
      <c r="G45" s="294">
        <v>1</v>
      </c>
      <c r="H45" s="294">
        <v>0</v>
      </c>
      <c r="I45" s="294">
        <v>4</v>
      </c>
      <c r="J45" s="294">
        <v>3</v>
      </c>
      <c r="K45" s="294">
        <v>6</v>
      </c>
      <c r="L45" s="294">
        <v>240000</v>
      </c>
      <c r="M45" s="294">
        <v>0</v>
      </c>
      <c r="N45" s="294">
        <v>0</v>
      </c>
      <c r="O45" s="294">
        <v>1</v>
      </c>
      <c r="P45" s="294">
        <v>0</v>
      </c>
      <c r="Q45" s="294">
        <v>450000</v>
      </c>
      <c r="R45" s="294">
        <v>0</v>
      </c>
      <c r="S45" s="295">
        <v>0</v>
      </c>
    </row>
    <row r="46" spans="1:19" ht="78" customHeight="1" x14ac:dyDescent="0.2">
      <c r="A46" s="280" t="s">
        <v>412</v>
      </c>
      <c r="B46" s="286" t="s">
        <v>413</v>
      </c>
      <c r="C46" s="287" t="s">
        <v>414</v>
      </c>
      <c r="D46" s="293">
        <v>1</v>
      </c>
      <c r="E46" s="294">
        <v>1</v>
      </c>
      <c r="F46" s="294">
        <v>0</v>
      </c>
      <c r="G46" s="294">
        <v>0</v>
      </c>
      <c r="H46" s="294">
        <v>0</v>
      </c>
      <c r="I46" s="294">
        <v>1</v>
      </c>
      <c r="J46" s="294">
        <v>0</v>
      </c>
      <c r="K46" s="294">
        <v>1</v>
      </c>
      <c r="L46" s="294">
        <v>200000</v>
      </c>
      <c r="M46" s="294">
        <v>0</v>
      </c>
      <c r="N46" s="294">
        <v>0</v>
      </c>
      <c r="O46" s="294">
        <v>0</v>
      </c>
      <c r="P46" s="294">
        <v>0</v>
      </c>
      <c r="Q46" s="294">
        <v>200000</v>
      </c>
      <c r="R46" s="294">
        <v>0</v>
      </c>
      <c r="S46" s="295">
        <v>0</v>
      </c>
    </row>
    <row r="47" spans="1:19" ht="28.9" customHeight="1" x14ac:dyDescent="0.2">
      <c r="A47" s="282" t="s">
        <v>415</v>
      </c>
      <c r="B47" s="286"/>
      <c r="C47" s="287" t="s">
        <v>416</v>
      </c>
      <c r="D47" s="296">
        <v>65</v>
      </c>
      <c r="E47" s="297">
        <v>53</v>
      </c>
      <c r="F47" s="297">
        <v>6</v>
      </c>
      <c r="G47" s="297">
        <v>2</v>
      </c>
      <c r="H47" s="297">
        <v>0</v>
      </c>
      <c r="I47" s="297">
        <v>41</v>
      </c>
      <c r="J47" s="297">
        <v>11</v>
      </c>
      <c r="K47" s="297">
        <v>51</v>
      </c>
      <c r="L47" s="297">
        <v>3151000</v>
      </c>
      <c r="M47" s="297">
        <v>0</v>
      </c>
      <c r="N47" s="297">
        <v>0</v>
      </c>
      <c r="O47" s="297">
        <v>2</v>
      </c>
      <c r="P47" s="297">
        <v>9</v>
      </c>
      <c r="Q47" s="297">
        <v>3865000</v>
      </c>
      <c r="R47" s="297">
        <v>105000</v>
      </c>
      <c r="S47" s="298">
        <v>0</v>
      </c>
    </row>
    <row r="48" spans="1:19" ht="58.15" customHeight="1" x14ac:dyDescent="0.2">
      <c r="A48" s="282" t="s">
        <v>417</v>
      </c>
      <c r="B48" s="286"/>
      <c r="C48" s="287" t="s">
        <v>418</v>
      </c>
      <c r="D48" s="296">
        <v>0</v>
      </c>
      <c r="E48" s="297">
        <v>0</v>
      </c>
      <c r="F48" s="297">
        <v>0</v>
      </c>
      <c r="G48" s="297">
        <v>0</v>
      </c>
      <c r="H48" s="297">
        <v>0</v>
      </c>
      <c r="I48" s="297">
        <v>0</v>
      </c>
      <c r="J48" s="297">
        <v>0</v>
      </c>
      <c r="K48" s="297">
        <v>0</v>
      </c>
      <c r="L48" s="297">
        <v>0</v>
      </c>
      <c r="M48" s="297">
        <v>0</v>
      </c>
      <c r="N48" s="297">
        <v>0</v>
      </c>
      <c r="O48" s="297">
        <v>0</v>
      </c>
      <c r="P48" s="297">
        <v>0</v>
      </c>
      <c r="Q48" s="297">
        <v>0</v>
      </c>
      <c r="R48" s="297">
        <v>0</v>
      </c>
      <c r="S48" s="298">
        <v>0</v>
      </c>
    </row>
    <row r="49" spans="1:19" ht="46.15" customHeight="1" thickBot="1" x14ac:dyDescent="0.25">
      <c r="A49" s="283" t="s">
        <v>419</v>
      </c>
      <c r="B49" s="288"/>
      <c r="C49" s="289" t="s">
        <v>420</v>
      </c>
      <c r="D49" s="299">
        <v>0</v>
      </c>
      <c r="E49" s="300">
        <v>0</v>
      </c>
      <c r="F49" s="300">
        <v>0</v>
      </c>
      <c r="G49" s="300">
        <v>0</v>
      </c>
      <c r="H49" s="300">
        <v>0</v>
      </c>
      <c r="I49" s="300">
        <v>0</v>
      </c>
      <c r="J49" s="300">
        <v>0</v>
      </c>
      <c r="K49" s="300">
        <v>0</v>
      </c>
      <c r="L49" s="300">
        <v>0</v>
      </c>
      <c r="M49" s="300">
        <v>0</v>
      </c>
      <c r="N49" s="300">
        <v>0</v>
      </c>
      <c r="O49" s="300">
        <v>0</v>
      </c>
      <c r="P49" s="300">
        <v>0</v>
      </c>
      <c r="Q49" s="300">
        <v>0</v>
      </c>
      <c r="R49" s="300">
        <v>0</v>
      </c>
      <c r="S49" s="301">
        <v>0</v>
      </c>
    </row>
  </sheetData>
  <mergeCells count="14">
    <mergeCell ref="A2:S2"/>
    <mergeCell ref="Q4:Q6"/>
    <mergeCell ref="R4:R6"/>
    <mergeCell ref="S4:S6"/>
    <mergeCell ref="D5:D6"/>
    <mergeCell ref="E5:H5"/>
    <mergeCell ref="I5:J5"/>
    <mergeCell ref="K5:O5"/>
    <mergeCell ref="G1:O1"/>
    <mergeCell ref="A4:A6"/>
    <mergeCell ref="B4:B6"/>
    <mergeCell ref="C4:C6"/>
    <mergeCell ref="D4:H4"/>
    <mergeCell ref="I4:P4"/>
  </mergeCells>
  <pageMargins left="0.51181102362204722" right="0.31496062992125984" top="0.74803149606299213" bottom="0.35433070866141736" header="0.31496062992125984" footer="0.31496062992125984"/>
  <pageSetup paperSize="9" scale="53" fitToHeight="4" orientation="landscape" verticalDpi="0" r:id="rId1"/>
  <ignoredErrors>
    <ignoredError sqref="D7:S7 C8:C49" numberStoredAsText="1"/>
    <ignoredError sqref="B10:B1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R10"/>
  <sheetViews>
    <sheetView zoomScale="60" zoomScaleNormal="60" workbookViewId="0">
      <selection activeCell="E27" sqref="E27"/>
    </sheetView>
  </sheetViews>
  <sheetFormatPr defaultRowHeight="12.75" x14ac:dyDescent="0.2"/>
  <cols>
    <col min="1" max="1" width="18" customWidth="1"/>
    <col min="2" max="2" width="19.28515625" customWidth="1"/>
    <col min="3" max="3" width="18.28515625" customWidth="1"/>
    <col min="4" max="4" width="12.28515625" customWidth="1"/>
    <col min="5" max="5" width="12.7109375" customWidth="1"/>
    <col min="6" max="6" width="11.85546875" customWidth="1"/>
    <col min="7" max="7" width="11.42578125" customWidth="1"/>
    <col min="8" max="8" width="10.28515625" customWidth="1"/>
    <col min="11" max="11" width="10.85546875" customWidth="1"/>
    <col min="12" max="13" width="14.7109375" customWidth="1"/>
    <col min="14" max="14" width="19.28515625" customWidth="1"/>
    <col min="15" max="15" width="15" customWidth="1"/>
    <col min="16" max="16" width="13.85546875" customWidth="1"/>
    <col min="17" max="17" width="14.140625" customWidth="1"/>
    <col min="18" max="18" width="13.140625" customWidth="1"/>
  </cols>
  <sheetData>
    <row r="1" spans="1:18" ht="15.75" x14ac:dyDescent="0.25">
      <c r="A1" s="265" t="s">
        <v>9</v>
      </c>
      <c r="G1" s="313" t="str">
        <f>IF('Титул ф.01'!D18=0," ",'Титул ф.01'!D18)</f>
        <v>Арбитражный суд Иркутской области</v>
      </c>
      <c r="H1" s="311"/>
      <c r="I1" s="311"/>
      <c r="J1" s="311"/>
      <c r="K1" s="311"/>
      <c r="L1" s="311"/>
      <c r="M1" s="311"/>
      <c r="N1" s="312"/>
    </row>
    <row r="3" spans="1:18" ht="42.6" customHeight="1" x14ac:dyDescent="0.35">
      <c r="E3" s="310" t="s">
        <v>421</v>
      </c>
    </row>
    <row r="4" spans="1:18" ht="13.5" thickBot="1" x14ac:dyDescent="0.25"/>
    <row r="5" spans="1:18" ht="34.9" customHeight="1" thickBot="1" x14ac:dyDescent="0.25">
      <c r="A5" s="494" t="s">
        <v>422</v>
      </c>
      <c r="B5" s="496" t="s">
        <v>423</v>
      </c>
      <c r="C5" s="496" t="s">
        <v>424</v>
      </c>
      <c r="D5" s="496"/>
      <c r="E5" s="496"/>
      <c r="F5" s="496"/>
      <c r="G5" s="496"/>
      <c r="H5" s="496"/>
      <c r="I5" s="496"/>
      <c r="J5" s="499" t="s">
        <v>425</v>
      </c>
      <c r="K5" s="499" t="s">
        <v>426</v>
      </c>
      <c r="L5" s="511" t="s">
        <v>427</v>
      </c>
      <c r="M5" s="512"/>
      <c r="N5" s="512"/>
      <c r="O5" s="512"/>
      <c r="P5" s="512"/>
      <c r="Q5" s="513"/>
      <c r="R5" s="504" t="s">
        <v>428</v>
      </c>
    </row>
    <row r="6" spans="1:18" ht="103.9" customHeight="1" x14ac:dyDescent="0.2">
      <c r="A6" s="495"/>
      <c r="B6" s="497"/>
      <c r="C6" s="497" t="s">
        <v>429</v>
      </c>
      <c r="D6" s="502" t="s">
        <v>430</v>
      </c>
      <c r="E6" s="502" t="s">
        <v>431</v>
      </c>
      <c r="F6" s="502" t="s">
        <v>432</v>
      </c>
      <c r="G6" s="497" t="s">
        <v>442</v>
      </c>
      <c r="H6" s="497"/>
      <c r="I6" s="497"/>
      <c r="J6" s="500"/>
      <c r="K6" s="500"/>
      <c r="L6" s="499" t="s">
        <v>433</v>
      </c>
      <c r="M6" s="499" t="s">
        <v>434</v>
      </c>
      <c r="N6" s="499" t="s">
        <v>435</v>
      </c>
      <c r="O6" s="506" t="s">
        <v>436</v>
      </c>
      <c r="P6" s="507"/>
      <c r="Q6" s="508"/>
      <c r="R6" s="505"/>
    </row>
    <row r="7" spans="1:18" ht="28.15" customHeight="1" x14ac:dyDescent="0.2">
      <c r="A7" s="495"/>
      <c r="B7" s="497"/>
      <c r="C7" s="497"/>
      <c r="D7" s="502"/>
      <c r="E7" s="502"/>
      <c r="F7" s="502"/>
      <c r="G7" s="498" t="s">
        <v>437</v>
      </c>
      <c r="H7" s="506" t="s">
        <v>34</v>
      </c>
      <c r="I7" s="510"/>
      <c r="J7" s="500"/>
      <c r="K7" s="500"/>
      <c r="L7" s="500"/>
      <c r="M7" s="500"/>
      <c r="N7" s="500"/>
      <c r="O7" s="498" t="s">
        <v>437</v>
      </c>
      <c r="P7" s="506" t="s">
        <v>34</v>
      </c>
      <c r="Q7" s="510"/>
      <c r="R7" s="505"/>
    </row>
    <row r="8" spans="1:18" ht="193.15" customHeight="1" thickBot="1" x14ac:dyDescent="0.25">
      <c r="A8" s="495"/>
      <c r="B8" s="498"/>
      <c r="C8" s="498"/>
      <c r="D8" s="503"/>
      <c r="E8" s="503"/>
      <c r="F8" s="503"/>
      <c r="G8" s="509"/>
      <c r="H8" s="306" t="s">
        <v>438</v>
      </c>
      <c r="I8" s="306" t="s">
        <v>439</v>
      </c>
      <c r="J8" s="501"/>
      <c r="K8" s="501"/>
      <c r="L8" s="500"/>
      <c r="M8" s="500"/>
      <c r="N8" s="501"/>
      <c r="O8" s="509"/>
      <c r="P8" s="306" t="s">
        <v>440</v>
      </c>
      <c r="Q8" s="306" t="s">
        <v>441</v>
      </c>
      <c r="R8" s="505"/>
    </row>
    <row r="9" spans="1:18" ht="18" customHeight="1" thickBot="1" x14ac:dyDescent="0.25">
      <c r="A9" s="307">
        <v>1</v>
      </c>
      <c r="B9" s="308">
        <v>2</v>
      </c>
      <c r="C9" s="308">
        <v>3</v>
      </c>
      <c r="D9" s="308">
        <v>4</v>
      </c>
      <c r="E9" s="308">
        <v>5</v>
      </c>
      <c r="F9" s="308">
        <v>6</v>
      </c>
      <c r="G9" s="308">
        <v>7</v>
      </c>
      <c r="H9" s="308">
        <v>8</v>
      </c>
      <c r="I9" s="308">
        <v>9</v>
      </c>
      <c r="J9" s="308">
        <v>10</v>
      </c>
      <c r="K9" s="308">
        <v>11</v>
      </c>
      <c r="L9" s="308">
        <v>12</v>
      </c>
      <c r="M9" s="308">
        <v>13</v>
      </c>
      <c r="N9" s="308">
        <v>14</v>
      </c>
      <c r="O9" s="308">
        <v>15</v>
      </c>
      <c r="P9" s="308">
        <v>16</v>
      </c>
      <c r="Q9" s="308">
        <v>17</v>
      </c>
      <c r="R9" s="309">
        <v>18</v>
      </c>
    </row>
    <row r="10" spans="1:18" ht="73.150000000000006" customHeight="1" thickBot="1" x14ac:dyDescent="0.25">
      <c r="A10" s="314">
        <v>19593</v>
      </c>
      <c r="B10" s="315">
        <v>6965</v>
      </c>
      <c r="C10" s="315">
        <v>628</v>
      </c>
      <c r="D10" s="315">
        <v>189</v>
      </c>
      <c r="E10" s="315">
        <v>96</v>
      </c>
      <c r="F10" s="315">
        <v>177</v>
      </c>
      <c r="G10" s="315">
        <v>166</v>
      </c>
      <c r="H10" s="315">
        <v>152</v>
      </c>
      <c r="I10" s="315">
        <v>13</v>
      </c>
      <c r="J10" s="315">
        <v>0</v>
      </c>
      <c r="K10" s="315">
        <v>6337</v>
      </c>
      <c r="L10" s="315">
        <v>5047</v>
      </c>
      <c r="M10" s="315">
        <v>762</v>
      </c>
      <c r="N10" s="315">
        <v>0</v>
      </c>
      <c r="O10" s="315">
        <v>0</v>
      </c>
      <c r="P10" s="315">
        <v>0</v>
      </c>
      <c r="Q10" s="315">
        <v>0</v>
      </c>
      <c r="R10" s="316">
        <v>2967</v>
      </c>
    </row>
  </sheetData>
  <mergeCells count="20">
    <mergeCell ref="R5:R8"/>
    <mergeCell ref="N6:N8"/>
    <mergeCell ref="O6:Q6"/>
    <mergeCell ref="G7:G8"/>
    <mergeCell ref="H7:I7"/>
    <mergeCell ref="O7:O8"/>
    <mergeCell ref="L6:L8"/>
    <mergeCell ref="L5:Q5"/>
    <mergeCell ref="M6:M8"/>
    <mergeCell ref="P7:Q7"/>
    <mergeCell ref="A5:A8"/>
    <mergeCell ref="B5:B8"/>
    <mergeCell ref="C5:I5"/>
    <mergeCell ref="J5:J8"/>
    <mergeCell ref="K5:K8"/>
    <mergeCell ref="G6:I6"/>
    <mergeCell ref="E6:E8"/>
    <mergeCell ref="F6:F8"/>
    <mergeCell ref="C6:C8"/>
    <mergeCell ref="D6:D8"/>
  </mergeCells>
  <pageMargins left="0.51181102362204722" right="0.11811023622047245" top="1.3385826771653544" bottom="0.74803149606299213" header="0.31496062992125984" footer="0.31496062992125984"/>
  <pageSetup paperSize="9" scale="56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C28"/>
  <sheetViews>
    <sheetView topLeftCell="A7" zoomScale="50" zoomScaleNormal="50" workbookViewId="0">
      <selection activeCell="Y27" sqref="Y27:AB27"/>
    </sheetView>
  </sheetViews>
  <sheetFormatPr defaultRowHeight="12.75" x14ac:dyDescent="0.2"/>
  <cols>
    <col min="1" max="1" width="19.42578125" customWidth="1"/>
    <col min="2" max="2" width="24.5703125" customWidth="1"/>
    <col min="3" max="3" width="12.7109375" customWidth="1"/>
    <col min="4" max="4" width="12.5703125" customWidth="1"/>
    <col min="5" max="5" width="14.28515625" customWidth="1"/>
    <col min="6" max="6" width="15.7109375" customWidth="1"/>
    <col min="7" max="7" width="14.42578125" customWidth="1"/>
    <col min="8" max="8" width="13.7109375" customWidth="1"/>
    <col min="9" max="10" width="13.28515625" customWidth="1"/>
    <col min="11" max="11" width="15.7109375" customWidth="1"/>
    <col min="12" max="12" width="14.28515625" customWidth="1"/>
    <col min="13" max="13" width="14.7109375" customWidth="1"/>
    <col min="14" max="14" width="13.140625" customWidth="1"/>
    <col min="15" max="15" width="17.42578125" customWidth="1"/>
    <col min="28" max="28" width="10.28515625" customWidth="1"/>
    <col min="29" max="29" width="9.28515625" customWidth="1"/>
  </cols>
  <sheetData>
    <row r="1" spans="1:29" ht="4.9000000000000004" customHeight="1" x14ac:dyDescent="0.2"/>
    <row r="2" spans="1:29" ht="15.75" x14ac:dyDescent="0.25">
      <c r="A2" s="265" t="s">
        <v>9</v>
      </c>
      <c r="F2" s="317" t="str">
        <f>IF('Титул ф.01'!D18=0," ",'Титул ф.01'!D18)</f>
        <v>Арбитражный суд Иркутской области</v>
      </c>
      <c r="G2" s="318"/>
      <c r="H2" s="318"/>
      <c r="I2" s="318"/>
      <c r="J2" s="318"/>
      <c r="K2" s="318"/>
      <c r="L2" s="319"/>
    </row>
    <row r="4" spans="1:29" ht="33.6" customHeight="1" x14ac:dyDescent="0.35">
      <c r="A4" s="310" t="s">
        <v>443</v>
      </c>
      <c r="B4" s="310"/>
      <c r="C4" s="310"/>
      <c r="D4" s="310"/>
    </row>
    <row r="5" spans="1:29" ht="15" customHeight="1" thickBot="1" x14ac:dyDescent="0.4">
      <c r="D5" s="310"/>
      <c r="E5" s="310"/>
      <c r="F5" s="310"/>
      <c r="G5" s="321"/>
    </row>
    <row r="6" spans="1:29" ht="72.599999999999994" customHeight="1" x14ac:dyDescent="0.2">
      <c r="A6" s="564" t="s">
        <v>444</v>
      </c>
      <c r="B6" s="562" t="s">
        <v>445</v>
      </c>
      <c r="C6" s="562" t="s">
        <v>446</v>
      </c>
      <c r="D6" s="562"/>
      <c r="E6" s="562"/>
      <c r="F6" s="562"/>
      <c r="G6" s="562" t="s">
        <v>447</v>
      </c>
      <c r="H6" s="562" t="s">
        <v>448</v>
      </c>
      <c r="I6" s="562"/>
      <c r="J6" s="562"/>
      <c r="K6" s="562"/>
      <c r="L6" s="562" t="s">
        <v>449</v>
      </c>
      <c r="M6" s="562"/>
      <c r="N6" s="562"/>
      <c r="O6" s="563"/>
    </row>
    <row r="7" spans="1:29" ht="172.9" customHeight="1" thickBot="1" x14ac:dyDescent="0.25">
      <c r="A7" s="565"/>
      <c r="B7" s="566"/>
      <c r="C7" s="322" t="s">
        <v>437</v>
      </c>
      <c r="D7" s="322" t="s">
        <v>450</v>
      </c>
      <c r="E7" s="322" t="s">
        <v>451</v>
      </c>
      <c r="F7" s="322" t="s">
        <v>452</v>
      </c>
      <c r="G7" s="566"/>
      <c r="H7" s="322" t="s">
        <v>437</v>
      </c>
      <c r="I7" s="322" t="s">
        <v>450</v>
      </c>
      <c r="J7" s="322" t="s">
        <v>451</v>
      </c>
      <c r="K7" s="322" t="s">
        <v>453</v>
      </c>
      <c r="L7" s="322" t="s">
        <v>437</v>
      </c>
      <c r="M7" s="322" t="s">
        <v>450</v>
      </c>
      <c r="N7" s="322" t="s">
        <v>451</v>
      </c>
      <c r="O7" s="327" t="s">
        <v>454</v>
      </c>
    </row>
    <row r="8" spans="1:29" ht="13.5" thickBot="1" x14ac:dyDescent="0.25">
      <c r="A8" s="323">
        <v>1</v>
      </c>
      <c r="B8" s="324">
        <v>2</v>
      </c>
      <c r="C8" s="324">
        <v>3</v>
      </c>
      <c r="D8" s="325">
        <v>4</v>
      </c>
      <c r="E8" s="324">
        <v>5</v>
      </c>
      <c r="F8" s="324">
        <v>6</v>
      </c>
      <c r="G8" s="324">
        <v>7</v>
      </c>
      <c r="H8" s="325">
        <v>8</v>
      </c>
      <c r="I8" s="324">
        <v>9</v>
      </c>
      <c r="J8" s="324">
        <v>10</v>
      </c>
      <c r="K8" s="324">
        <v>11</v>
      </c>
      <c r="L8" s="324">
        <v>12</v>
      </c>
      <c r="M8" s="324">
        <v>13</v>
      </c>
      <c r="N8" s="324">
        <v>14</v>
      </c>
      <c r="O8" s="326">
        <v>15</v>
      </c>
    </row>
    <row r="9" spans="1:29" ht="45.6" customHeight="1" thickBot="1" x14ac:dyDescent="0.25">
      <c r="A9" s="328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30"/>
    </row>
    <row r="10" spans="1:29" ht="26.45" customHeight="1" x14ac:dyDescent="0.25">
      <c r="A10" s="265" t="s">
        <v>455</v>
      </c>
    </row>
    <row r="11" spans="1:29" ht="51" customHeight="1" x14ac:dyDescent="0.35">
      <c r="A11" s="310" t="s">
        <v>456</v>
      </c>
    </row>
    <row r="12" spans="1:29" ht="17.45" customHeight="1" thickBot="1" x14ac:dyDescent="0.4">
      <c r="A12" s="310"/>
      <c r="B12" s="321"/>
    </row>
    <row r="13" spans="1:29" ht="96" customHeight="1" x14ac:dyDescent="0.2">
      <c r="A13" s="550" t="s">
        <v>457</v>
      </c>
      <c r="B13" s="551"/>
      <c r="C13" s="556" t="s">
        <v>223</v>
      </c>
      <c r="D13" s="559" t="s">
        <v>458</v>
      </c>
      <c r="E13" s="527" t="s">
        <v>459</v>
      </c>
      <c r="F13" s="527"/>
      <c r="G13" s="320" t="s">
        <v>460</v>
      </c>
      <c r="H13" s="320" t="s">
        <v>461</v>
      </c>
      <c r="I13" s="536" t="s">
        <v>462</v>
      </c>
      <c r="J13" s="527" t="s">
        <v>450</v>
      </c>
      <c r="K13" s="527"/>
      <c r="L13" s="527"/>
      <c r="M13" s="527"/>
      <c r="N13" s="527"/>
      <c r="O13" s="527" t="s">
        <v>463</v>
      </c>
      <c r="P13" s="527" t="s">
        <v>464</v>
      </c>
      <c r="Q13" s="527"/>
      <c r="R13" s="527"/>
      <c r="S13" s="527"/>
      <c r="T13" s="527"/>
      <c r="U13" s="541" t="s">
        <v>465</v>
      </c>
      <c r="V13" s="527" t="s">
        <v>466</v>
      </c>
      <c r="W13" s="527"/>
      <c r="X13" s="527"/>
      <c r="Y13" s="527"/>
      <c r="Z13" s="527"/>
      <c r="AA13" s="529" t="s">
        <v>467</v>
      </c>
      <c r="AB13" s="538" t="s">
        <v>468</v>
      </c>
      <c r="AC13" s="525" t="s">
        <v>487</v>
      </c>
    </row>
    <row r="14" spans="1:29" ht="36" customHeight="1" x14ac:dyDescent="0.2">
      <c r="A14" s="552"/>
      <c r="B14" s="553"/>
      <c r="C14" s="557"/>
      <c r="D14" s="560"/>
      <c r="E14" s="530" t="s">
        <v>469</v>
      </c>
      <c r="F14" s="530" t="s">
        <v>470</v>
      </c>
      <c r="G14" s="530" t="s">
        <v>471</v>
      </c>
      <c r="H14" s="530" t="s">
        <v>472</v>
      </c>
      <c r="I14" s="528"/>
      <c r="J14" s="534" t="s">
        <v>437</v>
      </c>
      <c r="K14" s="535" t="s">
        <v>473</v>
      </c>
      <c r="L14" s="528" t="s">
        <v>474</v>
      </c>
      <c r="M14" s="528" t="s">
        <v>475</v>
      </c>
      <c r="N14" s="528" t="s">
        <v>476</v>
      </c>
      <c r="O14" s="532"/>
      <c r="P14" s="530" t="s">
        <v>473</v>
      </c>
      <c r="Q14" s="530" t="s">
        <v>477</v>
      </c>
      <c r="R14" s="530" t="s">
        <v>478</v>
      </c>
      <c r="S14" s="530" t="s">
        <v>479</v>
      </c>
      <c r="T14" s="530" t="s">
        <v>480</v>
      </c>
      <c r="U14" s="542"/>
      <c r="V14" s="530" t="s">
        <v>481</v>
      </c>
      <c r="W14" s="530" t="s">
        <v>477</v>
      </c>
      <c r="X14" s="530" t="s">
        <v>478</v>
      </c>
      <c r="Y14" s="530" t="s">
        <v>479</v>
      </c>
      <c r="Z14" s="530" t="s">
        <v>480</v>
      </c>
      <c r="AA14" s="530"/>
      <c r="AB14" s="539"/>
      <c r="AC14" s="526"/>
    </row>
    <row r="15" spans="1:29" ht="132.6" customHeight="1" thickBot="1" x14ac:dyDescent="0.25">
      <c r="A15" s="554"/>
      <c r="B15" s="555"/>
      <c r="C15" s="558"/>
      <c r="D15" s="561"/>
      <c r="E15" s="531"/>
      <c r="F15" s="531"/>
      <c r="G15" s="531"/>
      <c r="H15" s="531"/>
      <c r="I15" s="537"/>
      <c r="J15" s="533"/>
      <c r="K15" s="531" t="s">
        <v>481</v>
      </c>
      <c r="L15" s="528"/>
      <c r="M15" s="528" t="s">
        <v>478</v>
      </c>
      <c r="N15" s="528" t="s">
        <v>482</v>
      </c>
      <c r="O15" s="533"/>
      <c r="P15" s="531" t="s">
        <v>481</v>
      </c>
      <c r="Q15" s="531"/>
      <c r="R15" s="531" t="s">
        <v>478</v>
      </c>
      <c r="S15" s="531" t="s">
        <v>482</v>
      </c>
      <c r="T15" s="531"/>
      <c r="U15" s="543"/>
      <c r="V15" s="531" t="s">
        <v>481</v>
      </c>
      <c r="W15" s="531"/>
      <c r="X15" s="531" t="s">
        <v>478</v>
      </c>
      <c r="Y15" s="531" t="s">
        <v>482</v>
      </c>
      <c r="Z15" s="531"/>
      <c r="AA15" s="531"/>
      <c r="AB15" s="540"/>
      <c r="AC15" s="526"/>
    </row>
    <row r="16" spans="1:29" ht="18.600000000000001" customHeight="1" thickBot="1" x14ac:dyDescent="0.25">
      <c r="A16" s="544" t="s">
        <v>10</v>
      </c>
      <c r="B16" s="545"/>
      <c r="C16" s="341"/>
      <c r="D16" s="342" t="s">
        <v>269</v>
      </c>
      <c r="E16" s="343" t="s">
        <v>271</v>
      </c>
      <c r="F16" s="343" t="s">
        <v>303</v>
      </c>
      <c r="G16" s="343" t="s">
        <v>304</v>
      </c>
      <c r="H16" s="343" t="s">
        <v>305</v>
      </c>
      <c r="I16" s="343" t="s">
        <v>306</v>
      </c>
      <c r="J16" s="343" t="s">
        <v>307</v>
      </c>
      <c r="K16" s="343" t="s">
        <v>308</v>
      </c>
      <c r="L16" s="343" t="s">
        <v>234</v>
      </c>
      <c r="M16" s="343" t="s">
        <v>309</v>
      </c>
      <c r="N16" s="343" t="s">
        <v>310</v>
      </c>
      <c r="O16" s="343" t="s">
        <v>311</v>
      </c>
      <c r="P16" s="343" t="s">
        <v>312</v>
      </c>
      <c r="Q16" s="343" t="s">
        <v>313</v>
      </c>
      <c r="R16" s="343" t="s">
        <v>314</v>
      </c>
      <c r="S16" s="343" t="s">
        <v>315</v>
      </c>
      <c r="T16" s="343" t="s">
        <v>348</v>
      </c>
      <c r="U16" s="343" t="s">
        <v>351</v>
      </c>
      <c r="V16" s="343" t="s">
        <v>354</v>
      </c>
      <c r="W16" s="343" t="s">
        <v>357</v>
      </c>
      <c r="X16" s="343" t="s">
        <v>360</v>
      </c>
      <c r="Y16" s="343" t="s">
        <v>363</v>
      </c>
      <c r="Z16" s="343" t="s">
        <v>366</v>
      </c>
      <c r="AA16" s="343" t="s">
        <v>369</v>
      </c>
      <c r="AB16" s="344" t="s">
        <v>372</v>
      </c>
      <c r="AC16" s="344">
        <v>26</v>
      </c>
    </row>
    <row r="17" spans="1:29" ht="45.6" customHeight="1" x14ac:dyDescent="0.2">
      <c r="A17" s="546" t="s">
        <v>483</v>
      </c>
      <c r="B17" s="547"/>
      <c r="C17" s="331" t="s">
        <v>269</v>
      </c>
      <c r="D17" s="345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7"/>
    </row>
    <row r="18" spans="1:29" ht="52.9" customHeight="1" x14ac:dyDescent="0.2">
      <c r="A18" s="548" t="s">
        <v>484</v>
      </c>
      <c r="B18" s="334" t="s">
        <v>485</v>
      </c>
      <c r="C18" s="332" t="s">
        <v>271</v>
      </c>
      <c r="D18" s="348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49"/>
    </row>
    <row r="19" spans="1:29" ht="129.6" customHeight="1" x14ac:dyDescent="0.2">
      <c r="A19" s="548"/>
      <c r="B19" s="335" t="s">
        <v>488</v>
      </c>
      <c r="C19" s="332" t="s">
        <v>303</v>
      </c>
      <c r="D19" s="348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49"/>
    </row>
    <row r="20" spans="1:29" ht="75.599999999999994" customHeight="1" thickBot="1" x14ac:dyDescent="0.25">
      <c r="A20" s="549"/>
      <c r="B20" s="336" t="s">
        <v>486</v>
      </c>
      <c r="C20" s="333" t="s">
        <v>304</v>
      </c>
      <c r="D20" s="350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9"/>
      <c r="AC20" s="340"/>
    </row>
    <row r="21" spans="1:29" ht="26.45" customHeight="1" x14ac:dyDescent="0.2">
      <c r="A21" s="523" t="s">
        <v>455</v>
      </c>
      <c r="B21" s="524"/>
      <c r="C21" s="524"/>
      <c r="D21" s="524"/>
      <c r="E21" s="524"/>
      <c r="F21" s="524"/>
      <c r="G21" s="524"/>
      <c r="H21" s="524"/>
      <c r="I21" s="52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</row>
    <row r="22" spans="1:29" ht="32.450000000000003" customHeight="1" x14ac:dyDescent="0.25">
      <c r="P22" s="521" t="s">
        <v>489</v>
      </c>
      <c r="Q22" s="521"/>
      <c r="R22" s="521"/>
      <c r="S22" s="515" t="s">
        <v>1083</v>
      </c>
      <c r="T22" s="515"/>
      <c r="U22" s="515"/>
      <c r="V22" s="515"/>
      <c r="W22" s="515"/>
      <c r="X22" s="515"/>
      <c r="Y22" s="515"/>
      <c r="Z22" s="515"/>
      <c r="AA22" s="515"/>
      <c r="AB22" s="515"/>
    </row>
    <row r="23" spans="1:29" ht="15" x14ac:dyDescent="0.25">
      <c r="P23" s="516" t="s">
        <v>15</v>
      </c>
      <c r="Q23" s="516"/>
      <c r="R23" s="516"/>
      <c r="S23" s="520" t="s">
        <v>2</v>
      </c>
      <c r="T23" s="520"/>
      <c r="U23" s="520"/>
      <c r="V23" s="520"/>
      <c r="W23" s="520"/>
      <c r="X23" s="520"/>
      <c r="Y23" s="352"/>
      <c r="Z23" s="351"/>
      <c r="AA23" s="351"/>
      <c r="AB23" s="351"/>
    </row>
    <row r="24" spans="1:29" ht="15.75" x14ac:dyDescent="0.2">
      <c r="P24" s="516"/>
      <c r="Q24" s="516"/>
      <c r="R24" s="516"/>
      <c r="S24" s="517"/>
      <c r="T24" s="517"/>
      <c r="U24" s="517"/>
      <c r="V24" s="517"/>
      <c r="W24" s="517"/>
      <c r="X24" s="517"/>
      <c r="Y24" s="517"/>
      <c r="Z24" s="517"/>
      <c r="AA24" s="517"/>
      <c r="AB24" s="517"/>
    </row>
    <row r="25" spans="1:29" ht="15.75" x14ac:dyDescent="0.25">
      <c r="P25" s="516"/>
      <c r="Q25" s="516"/>
      <c r="R25" s="516"/>
      <c r="S25" s="518" t="s">
        <v>1084</v>
      </c>
      <c r="T25" s="518"/>
      <c r="U25" s="518"/>
      <c r="V25" s="518"/>
      <c r="W25" s="518"/>
      <c r="X25" s="518"/>
      <c r="Y25" s="518"/>
      <c r="Z25" s="518"/>
      <c r="AA25" s="518"/>
      <c r="AB25" s="518"/>
    </row>
    <row r="26" spans="1:29" ht="15" x14ac:dyDescent="0.25">
      <c r="P26" s="204"/>
      <c r="Q26" s="354"/>
      <c r="R26" s="355"/>
      <c r="S26" s="519" t="s">
        <v>2</v>
      </c>
      <c r="T26" s="519"/>
      <c r="U26" s="519"/>
      <c r="V26" s="519"/>
      <c r="W26" s="519"/>
      <c r="X26" s="519"/>
      <c r="Y26" s="354"/>
      <c r="Z26" s="204"/>
      <c r="AA26" s="204"/>
      <c r="AB26" s="204"/>
    </row>
    <row r="27" spans="1:29" ht="15.75" x14ac:dyDescent="0.25">
      <c r="P27" s="204"/>
      <c r="Q27" s="354"/>
      <c r="R27" s="356" t="s">
        <v>12</v>
      </c>
      <c r="S27" s="522" t="s">
        <v>1085</v>
      </c>
      <c r="T27" s="522"/>
      <c r="U27" s="522"/>
      <c r="V27" s="522"/>
      <c r="W27" s="359"/>
      <c r="X27" s="360"/>
      <c r="Y27" s="514" t="s">
        <v>1086</v>
      </c>
      <c r="Z27" s="514"/>
      <c r="AA27" s="514"/>
      <c r="AB27" s="514"/>
    </row>
    <row r="28" spans="1:29" ht="15" x14ac:dyDescent="0.25">
      <c r="P28" s="204"/>
      <c r="Q28" s="354"/>
      <c r="R28" s="356"/>
      <c r="S28" s="358"/>
      <c r="T28" s="358" t="s">
        <v>490</v>
      </c>
      <c r="U28" s="358"/>
      <c r="V28" s="353"/>
      <c r="W28" s="359"/>
      <c r="X28" s="359"/>
      <c r="Y28" s="357"/>
      <c r="Z28" s="357" t="s">
        <v>491</v>
      </c>
      <c r="AA28" s="204"/>
      <c r="AB28" s="204"/>
    </row>
  </sheetData>
  <mergeCells count="51">
    <mergeCell ref="L6:O6"/>
    <mergeCell ref="C6:F6"/>
    <mergeCell ref="A6:A7"/>
    <mergeCell ref="B6:B7"/>
    <mergeCell ref="G6:G7"/>
    <mergeCell ref="H6:K6"/>
    <mergeCell ref="A16:B16"/>
    <mergeCell ref="A17:B17"/>
    <mergeCell ref="G14:G15"/>
    <mergeCell ref="A18:A20"/>
    <mergeCell ref="L14:L15"/>
    <mergeCell ref="A13:B15"/>
    <mergeCell ref="C13:C15"/>
    <mergeCell ref="D13:D15"/>
    <mergeCell ref="E13:F13"/>
    <mergeCell ref="AB13:AB15"/>
    <mergeCell ref="S14:S15"/>
    <mergeCell ref="T14:T15"/>
    <mergeCell ref="Y14:Y15"/>
    <mergeCell ref="Z14:Z15"/>
    <mergeCell ref="X14:X15"/>
    <mergeCell ref="V14:V15"/>
    <mergeCell ref="W14:W15"/>
    <mergeCell ref="U13:U15"/>
    <mergeCell ref="V13:Z13"/>
    <mergeCell ref="N14:N15"/>
    <mergeCell ref="E14:E15"/>
    <mergeCell ref="H14:H15"/>
    <mergeCell ref="J14:J15"/>
    <mergeCell ref="K14:K15"/>
    <mergeCell ref="F14:F15"/>
    <mergeCell ref="I13:I15"/>
    <mergeCell ref="A21:I21"/>
    <mergeCell ref="AC13:AC15"/>
    <mergeCell ref="J13:N13"/>
    <mergeCell ref="M14:M15"/>
    <mergeCell ref="AA13:AA15"/>
    <mergeCell ref="O13:O15"/>
    <mergeCell ref="P13:T13"/>
    <mergeCell ref="P14:P15"/>
    <mergeCell ref="Q14:Q15"/>
    <mergeCell ref="R14:R15"/>
    <mergeCell ref="Y27:AB27"/>
    <mergeCell ref="S22:AB22"/>
    <mergeCell ref="P23:R25"/>
    <mergeCell ref="S24:AB24"/>
    <mergeCell ref="S25:AB25"/>
    <mergeCell ref="S26:X26"/>
    <mergeCell ref="S23:X23"/>
    <mergeCell ref="P22:R22"/>
    <mergeCell ref="S27:V27"/>
  </mergeCells>
  <pageMargins left="0.51181102362204722" right="0.11811023622047245" top="0.74803149606299213" bottom="0.55118110236220474" header="0.31496062992125984" footer="0.31496062992125984"/>
  <pageSetup paperSize="9" scale="40" orientation="landscape" verticalDpi="0" r:id="rId1"/>
  <ignoredErrors>
    <ignoredError sqref="D16:AC16 C17:C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>
    <tabColor indexed="10"/>
  </sheetPr>
  <dimension ref="A1:G556"/>
  <sheetViews>
    <sheetView workbookViewId="0">
      <pane ySplit="1" topLeftCell="A2" activePane="bottomLeft" state="frozen"/>
      <selection pane="bottomLeft" activeCell="B1" sqref="B1"/>
    </sheetView>
  </sheetViews>
  <sheetFormatPr defaultRowHeight="12.75" x14ac:dyDescent="0.2"/>
  <cols>
    <col min="1" max="1" width="12.7109375" style="383" customWidth="1"/>
    <col min="2" max="2" width="13.85546875" style="101" customWidth="1"/>
    <col min="3" max="3" width="51.42578125" style="95" customWidth="1"/>
    <col min="4" max="4" width="48.28515625" style="95" customWidth="1"/>
    <col min="5" max="5" width="15.28515625" style="97" customWidth="1"/>
    <col min="6" max="6" width="11.85546875" style="4" customWidth="1"/>
    <col min="7" max="7" width="20.42578125" style="4" customWidth="1"/>
    <col min="8" max="16384" width="9.140625" style="4"/>
  </cols>
  <sheetData>
    <row r="1" spans="1:7" s="6" customFormat="1" ht="27.6" customHeight="1" x14ac:dyDescent="0.2">
      <c r="A1" s="373" t="s">
        <v>38</v>
      </c>
      <c r="B1" s="373" t="s">
        <v>39</v>
      </c>
      <c r="C1" s="373" t="s">
        <v>40</v>
      </c>
      <c r="D1" s="373" t="s">
        <v>41</v>
      </c>
      <c r="E1" s="373" t="s">
        <v>42</v>
      </c>
      <c r="F1" s="374" t="s">
        <v>492</v>
      </c>
      <c r="G1" s="374" t="s">
        <v>493</v>
      </c>
    </row>
    <row r="2" spans="1:7" x14ac:dyDescent="0.2">
      <c r="A2" s="382" t="str">
        <f>IF((SUM('Раздел 1'!F11:F11)=0),"","Неверно!")</f>
        <v/>
      </c>
      <c r="B2" s="381" t="s">
        <v>494</v>
      </c>
      <c r="C2" s="380" t="s">
        <v>495</v>
      </c>
      <c r="D2" s="380" t="s">
        <v>496</v>
      </c>
      <c r="E2" s="379" t="str">
        <f>CONCATENATE(SUM('Раздел 1'!F11:F11),"=",0)</f>
        <v>0=0</v>
      </c>
      <c r="F2" s="379"/>
      <c r="G2" s="378"/>
    </row>
    <row r="3" spans="1:7" x14ac:dyDescent="0.2">
      <c r="A3" s="382" t="str">
        <f>IF((SUM('Раздел 1'!F12:F12)=0),"","Неверно!")</f>
        <v/>
      </c>
      <c r="B3" s="381" t="s">
        <v>494</v>
      </c>
      <c r="C3" s="380" t="s">
        <v>497</v>
      </c>
      <c r="D3" s="380" t="s">
        <v>496</v>
      </c>
      <c r="E3" s="379" t="str">
        <f>CONCATENATE(SUM('Раздел 1'!F12:F12),"=",0)</f>
        <v>0=0</v>
      </c>
      <c r="F3" s="379"/>
      <c r="G3" s="378"/>
    </row>
    <row r="4" spans="1:7" x14ac:dyDescent="0.2">
      <c r="A4" s="382" t="str">
        <f>IF((SUM('Раздел 1'!F13:F13)=0),"","Неверно!")</f>
        <v/>
      </c>
      <c r="B4" s="381" t="s">
        <v>494</v>
      </c>
      <c r="C4" s="380" t="s">
        <v>498</v>
      </c>
      <c r="D4" s="380" t="s">
        <v>496</v>
      </c>
      <c r="E4" s="379" t="str">
        <f>CONCATENATE(SUM('Раздел 1'!F13:F13),"=",0)</f>
        <v>0=0</v>
      </c>
      <c r="F4" s="379"/>
      <c r="G4" s="377"/>
    </row>
    <row r="5" spans="1:7" x14ac:dyDescent="0.2">
      <c r="A5" s="382" t="str">
        <f>IF((SUM('Раздел 1'!F14:F14)=0),"","Неверно!")</f>
        <v/>
      </c>
      <c r="B5" s="381" t="s">
        <v>494</v>
      </c>
      <c r="C5" s="380" t="s">
        <v>499</v>
      </c>
      <c r="D5" s="380" t="s">
        <v>496</v>
      </c>
      <c r="E5" s="379" t="str">
        <f>CONCATENATE(SUM('Раздел 1'!F14:F14),"=",0)</f>
        <v>0=0</v>
      </c>
      <c r="F5" s="379"/>
      <c r="G5" s="377"/>
    </row>
    <row r="6" spans="1:7" x14ac:dyDescent="0.2">
      <c r="A6" s="382" t="str">
        <f>IF((SUM('Раздел 1'!I9:I9)=0),"","Неверно!")</f>
        <v/>
      </c>
      <c r="B6" s="381" t="s">
        <v>500</v>
      </c>
      <c r="C6" s="380" t="s">
        <v>501</v>
      </c>
      <c r="D6" s="380" t="s">
        <v>502</v>
      </c>
      <c r="E6" s="379" t="str">
        <f>CONCATENATE(SUM('Раздел 1'!I9:I9),"=",0)</f>
        <v>0=0</v>
      </c>
      <c r="F6" s="379"/>
      <c r="G6" s="377"/>
    </row>
    <row r="7" spans="1:7" x14ac:dyDescent="0.2">
      <c r="A7" s="382" t="str">
        <f>IF((SUM('Раздел 1'!I10:I10)=0),"","Неверно!")</f>
        <v/>
      </c>
      <c r="B7" s="381" t="s">
        <v>500</v>
      </c>
      <c r="C7" s="380" t="s">
        <v>503</v>
      </c>
      <c r="D7" s="380" t="s">
        <v>502</v>
      </c>
      <c r="E7" s="379" t="str">
        <f>CONCATENATE(SUM('Раздел 1'!I10:I10),"=",0)</f>
        <v>0=0</v>
      </c>
      <c r="F7" s="379"/>
      <c r="G7" s="377"/>
    </row>
    <row r="8" spans="1:7" x14ac:dyDescent="0.2">
      <c r="A8" s="382" t="str">
        <f>IF((SUM('Раздел 1'!I11:I11)=0),"","Неверно!")</f>
        <v/>
      </c>
      <c r="B8" s="381" t="s">
        <v>500</v>
      </c>
      <c r="C8" s="380" t="s">
        <v>504</v>
      </c>
      <c r="D8" s="380" t="s">
        <v>502</v>
      </c>
      <c r="E8" s="379" t="str">
        <f>CONCATENATE(SUM('Раздел 1'!I11:I11),"=",0)</f>
        <v>0=0</v>
      </c>
      <c r="F8" s="379"/>
      <c r="G8" s="377"/>
    </row>
    <row r="9" spans="1:7" x14ac:dyDescent="0.2">
      <c r="A9" s="382" t="str">
        <f>IF((SUM('Раздел 1'!I12:I12)=0),"","Неверно!")</f>
        <v/>
      </c>
      <c r="B9" s="381" t="s">
        <v>500</v>
      </c>
      <c r="C9" s="380" t="s">
        <v>505</v>
      </c>
      <c r="D9" s="380" t="s">
        <v>502</v>
      </c>
      <c r="E9" s="379" t="str">
        <f>CONCATENATE(SUM('Раздел 1'!I12:I12),"=",0)</f>
        <v>0=0</v>
      </c>
      <c r="F9" s="379"/>
      <c r="G9" s="377"/>
    </row>
    <row r="10" spans="1:7" x14ac:dyDescent="0.2">
      <c r="A10" s="382" t="str">
        <f>IF((SUM('Раздел 1'!I13:I13)=0),"","Неверно!")</f>
        <v/>
      </c>
      <c r="B10" s="381" t="s">
        <v>500</v>
      </c>
      <c r="C10" s="380" t="s">
        <v>506</v>
      </c>
      <c r="D10" s="380" t="s">
        <v>502</v>
      </c>
      <c r="E10" s="379" t="str">
        <f>CONCATENATE(SUM('Раздел 1'!I13:I13),"=",0)</f>
        <v>0=0</v>
      </c>
      <c r="F10" s="379"/>
      <c r="G10" s="377"/>
    </row>
    <row r="11" spans="1:7" x14ac:dyDescent="0.2">
      <c r="A11" s="382" t="str">
        <f>IF((SUM('Раздел 1'!I14:I14)=0),"","Неверно!")</f>
        <v/>
      </c>
      <c r="B11" s="381" t="s">
        <v>500</v>
      </c>
      <c r="C11" s="380" t="s">
        <v>507</v>
      </c>
      <c r="D11" s="380" t="s">
        <v>502</v>
      </c>
      <c r="E11" s="379" t="str">
        <f>CONCATENATE(SUM('Раздел 1'!I14:I14),"=",0)</f>
        <v>0=0</v>
      </c>
      <c r="F11" s="379"/>
      <c r="G11" s="377"/>
    </row>
    <row r="12" spans="1:7" ht="51" x14ac:dyDescent="0.2">
      <c r="A12" s="382" t="str">
        <f>IF((SUM('Раздел 1'!C7:C7)+SUM('Раздел 1'!D7:D7)=SUM('Раздел 1'!E7:E7)+SUM('Раздел 1'!J7:J7)+SUM('Раздел 1'!K7:K7)),"","Неверно!")</f>
        <v/>
      </c>
      <c r="B12" s="381" t="s">
        <v>508</v>
      </c>
      <c r="C12" s="380" t="s">
        <v>509</v>
      </c>
      <c r="D12" s="380" t="s">
        <v>510</v>
      </c>
      <c r="E12" s="379" t="str">
        <f>CONCATENATE(SUM('Раздел 1'!C7:C7),"+",SUM('Раздел 1'!D7:D7),"=",SUM('Раздел 1'!E7:E7),"+",SUM('Раздел 1'!J7:J7),"+",SUM('Раздел 1'!K7:K7))</f>
        <v>4288+14067=14003+4272+80</v>
      </c>
      <c r="F12" s="379" t="s">
        <v>511</v>
      </c>
      <c r="G12" s="377"/>
    </row>
    <row r="13" spans="1:7" ht="51" x14ac:dyDescent="0.2">
      <c r="A13" s="382" t="str">
        <f>IF((SUM('Раздел 1'!C8:C8)+SUM('Раздел 1'!D8:D8)=SUM('Раздел 1'!E8:E8)+SUM('Раздел 1'!J8:J8)+SUM('Раздел 1'!K8:K8)),"","Неверно!")</f>
        <v/>
      </c>
      <c r="B13" s="381" t="s">
        <v>508</v>
      </c>
      <c r="C13" s="380" t="s">
        <v>512</v>
      </c>
      <c r="D13" s="380" t="s">
        <v>510</v>
      </c>
      <c r="E13" s="379" t="str">
        <f>CONCATENATE(SUM('Раздел 1'!C8:C8),"+",SUM('Раздел 1'!D8:D8),"=",SUM('Раздел 1'!E8:E8),"+",SUM('Раздел 1'!J8:J8),"+",SUM('Раздел 1'!K8:K8))</f>
        <v>596+2746=2849+478+15</v>
      </c>
      <c r="F13" s="379" t="s">
        <v>511</v>
      </c>
      <c r="G13" s="377"/>
    </row>
    <row r="14" spans="1:7" ht="51" x14ac:dyDescent="0.2">
      <c r="A14" s="382" t="str">
        <f>IF((SUM('Раздел 1'!C9:C9)+SUM('Раздел 1'!D9:D9)=SUM('Раздел 1'!E9:E9)+SUM('Раздел 1'!J9:J9)+SUM('Раздел 1'!K9:K9)),"","Неверно!")</f>
        <v/>
      </c>
      <c r="B14" s="381" t="s">
        <v>508</v>
      </c>
      <c r="C14" s="380" t="s">
        <v>513</v>
      </c>
      <c r="D14" s="380" t="s">
        <v>510</v>
      </c>
      <c r="E14" s="379" t="str">
        <f>CONCATENATE(SUM('Раздел 1'!C9:C9),"+",SUM('Раздел 1'!D9:D9),"=",SUM('Раздел 1'!E9:E9),"+",SUM('Раздел 1'!J9:J9),"+",SUM('Раздел 1'!K9:K9))</f>
        <v>165+924=964+123+2</v>
      </c>
      <c r="F14" s="379" t="s">
        <v>511</v>
      </c>
      <c r="G14" s="377"/>
    </row>
    <row r="15" spans="1:7" ht="51" x14ac:dyDescent="0.2">
      <c r="A15" s="382" t="str">
        <f>IF((SUM('Раздел 1'!C10:C10)+SUM('Раздел 1'!D10:D10)=SUM('Раздел 1'!E10:E10)+SUM('Раздел 1'!J10:J10)+SUM('Раздел 1'!K10:K10)),"","Неверно!")</f>
        <v/>
      </c>
      <c r="B15" s="381" t="s">
        <v>508</v>
      </c>
      <c r="C15" s="380" t="s">
        <v>514</v>
      </c>
      <c r="D15" s="380" t="s">
        <v>510</v>
      </c>
      <c r="E15" s="379" t="str">
        <f>CONCATENATE(SUM('Раздел 1'!C10:C10),"+",SUM('Раздел 1'!D10:D10),"=",SUM('Раздел 1'!E10:E10),"+",SUM('Раздел 1'!J10:J10),"+",SUM('Раздел 1'!K10:K10))</f>
        <v>113+525=436+167+35</v>
      </c>
      <c r="F15" s="379" t="s">
        <v>511</v>
      </c>
      <c r="G15" s="377"/>
    </row>
    <row r="16" spans="1:7" ht="51" x14ac:dyDescent="0.2">
      <c r="A16" s="382" t="str">
        <f>IF((SUM('Раздел 1'!C11:C11)+SUM('Раздел 1'!D11:D11)=SUM('Раздел 1'!E11:E11)+SUM('Раздел 1'!J11:J11)+SUM('Раздел 1'!K11:K11)),"","Неверно!")</f>
        <v/>
      </c>
      <c r="B16" s="381" t="s">
        <v>508</v>
      </c>
      <c r="C16" s="380" t="s">
        <v>515</v>
      </c>
      <c r="D16" s="380" t="s">
        <v>510</v>
      </c>
      <c r="E16" s="379" t="str">
        <f>CONCATENATE(SUM('Раздел 1'!C11:C11),"+",SUM('Раздел 1'!D11:D11),"=",SUM('Раздел 1'!E11:E11),"+",SUM('Раздел 1'!J11:J11),"+",SUM('Раздел 1'!K11:K11))</f>
        <v>1+9=5+5+0</v>
      </c>
      <c r="F16" s="379" t="s">
        <v>511</v>
      </c>
      <c r="G16" s="377"/>
    </row>
    <row r="17" spans="1:7" ht="51" x14ac:dyDescent="0.2">
      <c r="A17" s="382" t="str">
        <f>IF((SUM('Раздел 1'!C12:C12)+SUM('Раздел 1'!D12:D12)=SUM('Раздел 1'!E12:E12)+SUM('Раздел 1'!J12:J12)+SUM('Раздел 1'!K12:K12)),"","Неверно!")</f>
        <v/>
      </c>
      <c r="B17" s="381" t="s">
        <v>508</v>
      </c>
      <c r="C17" s="380" t="s">
        <v>516</v>
      </c>
      <c r="D17" s="380" t="s">
        <v>510</v>
      </c>
      <c r="E17" s="379" t="str">
        <f>CONCATENATE(SUM('Раздел 1'!C12:C12),"+",SUM('Раздел 1'!D12:D12),"=",SUM('Раздел 1'!E12:E12),"+",SUM('Раздел 1'!J12:J12),"+",SUM('Раздел 1'!K12:K12))</f>
        <v>2419+2362=1324+3457+0</v>
      </c>
      <c r="F17" s="379" t="s">
        <v>511</v>
      </c>
      <c r="G17" s="377"/>
    </row>
    <row r="18" spans="1:7" ht="51" x14ac:dyDescent="0.2">
      <c r="A18" s="382" t="str">
        <f>IF((SUM('Раздел 1'!C13:C13)+SUM('Раздел 1'!D13:D13)=SUM('Раздел 1'!E13:E13)+SUM('Раздел 1'!J13:J13)+SUM('Раздел 1'!K13:K13)),"","Неверно!")</f>
        <v/>
      </c>
      <c r="B18" s="381" t="s">
        <v>508</v>
      </c>
      <c r="C18" s="380" t="s">
        <v>517</v>
      </c>
      <c r="D18" s="380" t="s">
        <v>510</v>
      </c>
      <c r="E18" s="379" t="str">
        <f>CONCATENATE(SUM('Раздел 1'!C13:C13),"+",SUM('Раздел 1'!D13:D13),"=",SUM('Раздел 1'!E13:E13),"+",SUM('Раздел 1'!J13:J13),"+",SUM('Раздел 1'!K13:K13))</f>
        <v>2+7=6+3+0</v>
      </c>
      <c r="F18" s="379" t="s">
        <v>511</v>
      </c>
      <c r="G18" s="377"/>
    </row>
    <row r="19" spans="1:7" ht="51" x14ac:dyDescent="0.2">
      <c r="A19" s="382" t="str">
        <f>IF((SUM('Раздел 1'!C14:C14)+SUM('Раздел 1'!D14:D14)=SUM('Раздел 1'!E14:E14)+SUM('Раздел 1'!J14:J14)+SUM('Раздел 1'!K14:K14)),"","Неверно!")</f>
        <v/>
      </c>
      <c r="B19" s="381" t="s">
        <v>508</v>
      </c>
      <c r="C19" s="380" t="s">
        <v>518</v>
      </c>
      <c r="D19" s="380" t="s">
        <v>510</v>
      </c>
      <c r="E19" s="379" t="str">
        <f>CONCATENATE(SUM('Раздел 1'!C14:C14),"+",SUM('Раздел 1'!D14:D14),"=",SUM('Раздел 1'!E14:E14),"+",SUM('Раздел 1'!J14:J14),"+",SUM('Раздел 1'!K14:K14))</f>
        <v>4+11=6+9+0</v>
      </c>
      <c r="F19" s="379" t="s">
        <v>511</v>
      </c>
      <c r="G19" s="377"/>
    </row>
    <row r="20" spans="1:7" ht="51" x14ac:dyDescent="0.2">
      <c r="A20" s="382" t="str">
        <f>IF((SUM('Раздел 1'!C15:C15)+SUM('Раздел 1'!D15:D15)=SUM('Раздел 1'!E15:E15)+SUM('Раздел 1'!J15:J15)+SUM('Раздел 1'!K15:K15)),"","Неверно!")</f>
        <v/>
      </c>
      <c r="B20" s="381" t="s">
        <v>508</v>
      </c>
      <c r="C20" s="380" t="s">
        <v>519</v>
      </c>
      <c r="D20" s="380" t="s">
        <v>510</v>
      </c>
      <c r="E20" s="379" t="str">
        <f>CONCATENATE(SUM('Раздел 1'!C15:C15),"+",SUM('Раздел 1'!D15:D15),"=",SUM('Раздел 1'!E15:E15),"+",SUM('Раздел 1'!J15:J15),"+",SUM('Раздел 1'!K15:K15))</f>
        <v>7588+20651=19593+8514+132</v>
      </c>
      <c r="F20" s="379" t="s">
        <v>511</v>
      </c>
      <c r="G20" s="377"/>
    </row>
    <row r="21" spans="1:7" ht="25.5" x14ac:dyDescent="0.2">
      <c r="A21" s="382" t="str">
        <f>IF((SUM('Раздел 1'!E7:E7)&gt;=SUM('Раздел 1'!F7:F7)),"","Неверно!")</f>
        <v/>
      </c>
      <c r="B21" s="381" t="s">
        <v>520</v>
      </c>
      <c r="C21" s="380" t="s">
        <v>521</v>
      </c>
      <c r="D21" s="380" t="s">
        <v>522</v>
      </c>
      <c r="E21" s="379" t="str">
        <f>CONCATENATE(SUM('Раздел 1'!E7:E7),"&gt;=",SUM('Раздел 1'!F7:F7))</f>
        <v>14003&gt;=6337</v>
      </c>
      <c r="F21" s="379"/>
      <c r="G21" s="377"/>
    </row>
    <row r="22" spans="1:7" ht="25.5" x14ac:dyDescent="0.2">
      <c r="A22" s="382" t="str">
        <f>IF((SUM('Раздел 1'!E8:E8)&gt;=SUM('Раздел 1'!F8:F8)),"","Неверно!")</f>
        <v/>
      </c>
      <c r="B22" s="381" t="s">
        <v>520</v>
      </c>
      <c r="C22" s="380" t="s">
        <v>523</v>
      </c>
      <c r="D22" s="380" t="s">
        <v>522</v>
      </c>
      <c r="E22" s="379" t="str">
        <f>CONCATENATE(SUM('Раздел 1'!E8:E8),"&gt;=",SUM('Раздел 1'!F8:F8))</f>
        <v>2849&gt;=355</v>
      </c>
      <c r="F22" s="379"/>
      <c r="G22" s="377"/>
    </row>
    <row r="23" spans="1:7" ht="25.5" x14ac:dyDescent="0.2">
      <c r="A23" s="382" t="str">
        <f>IF((SUM('Раздел 1'!E9:E9)&gt;=SUM('Раздел 1'!F9:F9)),"","Неверно!")</f>
        <v/>
      </c>
      <c r="B23" s="381" t="s">
        <v>520</v>
      </c>
      <c r="C23" s="380" t="s">
        <v>524</v>
      </c>
      <c r="D23" s="380" t="s">
        <v>522</v>
      </c>
      <c r="E23" s="379" t="str">
        <f>CONCATENATE(SUM('Раздел 1'!E9:E9),"&gt;=",SUM('Раздел 1'!F9:F9))</f>
        <v>964&gt;=96</v>
      </c>
      <c r="F23" s="379"/>
      <c r="G23" s="377"/>
    </row>
    <row r="24" spans="1:7" ht="25.5" x14ac:dyDescent="0.2">
      <c r="A24" s="382" t="str">
        <f>IF((SUM('Раздел 1'!E10:E10)&gt;=SUM('Раздел 1'!F10:F10)),"","Неверно!")</f>
        <v/>
      </c>
      <c r="B24" s="381" t="s">
        <v>520</v>
      </c>
      <c r="C24" s="380" t="s">
        <v>525</v>
      </c>
      <c r="D24" s="380" t="s">
        <v>522</v>
      </c>
      <c r="E24" s="379" t="str">
        <f>CONCATENATE(SUM('Раздел 1'!E10:E10),"&gt;=",SUM('Раздел 1'!F10:F10))</f>
        <v>436&gt;=177</v>
      </c>
      <c r="F24" s="379"/>
      <c r="G24" s="377"/>
    </row>
    <row r="25" spans="1:7" ht="25.5" x14ac:dyDescent="0.2">
      <c r="A25" s="382" t="str">
        <f>IF((SUM('Раздел 1'!E11:E11)&gt;=SUM('Раздел 1'!F11:F11)),"","Неверно!")</f>
        <v/>
      </c>
      <c r="B25" s="381" t="s">
        <v>520</v>
      </c>
      <c r="C25" s="380" t="s">
        <v>526</v>
      </c>
      <c r="D25" s="380" t="s">
        <v>522</v>
      </c>
      <c r="E25" s="379" t="str">
        <f>CONCATENATE(SUM('Раздел 1'!E11:E11),"&gt;=",SUM('Раздел 1'!F11:F11))</f>
        <v>5&gt;=0</v>
      </c>
      <c r="F25" s="379"/>
      <c r="G25" s="377"/>
    </row>
    <row r="26" spans="1:7" ht="25.5" x14ac:dyDescent="0.2">
      <c r="A26" s="382" t="str">
        <f>IF((SUM('Раздел 1'!E12:E12)&gt;=SUM('Раздел 1'!F12:F12)),"","Неверно!")</f>
        <v/>
      </c>
      <c r="B26" s="381" t="s">
        <v>520</v>
      </c>
      <c r="C26" s="380" t="s">
        <v>527</v>
      </c>
      <c r="D26" s="380" t="s">
        <v>522</v>
      </c>
      <c r="E26" s="379" t="str">
        <f>CONCATENATE(SUM('Раздел 1'!E12:E12),"&gt;=",SUM('Раздел 1'!F12:F12))</f>
        <v>1324&gt;=0</v>
      </c>
      <c r="F26" s="379"/>
      <c r="G26" s="377"/>
    </row>
    <row r="27" spans="1:7" ht="25.5" x14ac:dyDescent="0.2">
      <c r="A27" s="382" t="str">
        <f>IF((SUM('Раздел 1'!E13:E13)&gt;=SUM('Раздел 1'!F13:F13)),"","Неверно!")</f>
        <v/>
      </c>
      <c r="B27" s="381" t="s">
        <v>520</v>
      </c>
      <c r="C27" s="380" t="s">
        <v>528</v>
      </c>
      <c r="D27" s="380" t="s">
        <v>522</v>
      </c>
      <c r="E27" s="379" t="str">
        <f>CONCATENATE(SUM('Раздел 1'!E13:E13),"&gt;=",SUM('Раздел 1'!F13:F13))</f>
        <v>6&gt;=0</v>
      </c>
      <c r="F27" s="379"/>
      <c r="G27" s="377"/>
    </row>
    <row r="28" spans="1:7" ht="25.5" x14ac:dyDescent="0.2">
      <c r="A28" s="382" t="str">
        <f>IF((SUM('Раздел 1'!E14:E14)&gt;=SUM('Раздел 1'!F14:F14)),"","Неверно!")</f>
        <v/>
      </c>
      <c r="B28" s="381" t="s">
        <v>520</v>
      </c>
      <c r="C28" s="380" t="s">
        <v>529</v>
      </c>
      <c r="D28" s="380" t="s">
        <v>522</v>
      </c>
      <c r="E28" s="379" t="str">
        <f>CONCATENATE(SUM('Раздел 1'!E14:E14),"&gt;=",SUM('Раздел 1'!F14:F14))</f>
        <v>6&gt;=0</v>
      </c>
      <c r="F28" s="379"/>
      <c r="G28" s="377"/>
    </row>
    <row r="29" spans="1:7" ht="25.5" x14ac:dyDescent="0.2">
      <c r="A29" s="382" t="str">
        <f>IF((SUM('Раздел 1'!E15:E15)&gt;=SUM('Раздел 1'!F15:F15)),"","Неверно!")</f>
        <v/>
      </c>
      <c r="B29" s="381" t="s">
        <v>520</v>
      </c>
      <c r="C29" s="380" t="s">
        <v>530</v>
      </c>
      <c r="D29" s="380" t="s">
        <v>522</v>
      </c>
      <c r="E29" s="379" t="str">
        <f>CONCATENATE(SUM('Раздел 1'!E15:E15),"&gt;=",SUM('Раздел 1'!F15:F15))</f>
        <v>19593&gt;=6965</v>
      </c>
      <c r="F29" s="379"/>
      <c r="G29" s="377"/>
    </row>
    <row r="30" spans="1:7" ht="25.5" x14ac:dyDescent="0.2">
      <c r="A30" s="382" t="str">
        <f>IF((SUM('Раздел 1'!E7:E7)&gt;=SUM('Раздел 1'!G7:G7)),"","Неверно!")</f>
        <v/>
      </c>
      <c r="B30" s="381" t="s">
        <v>531</v>
      </c>
      <c r="C30" s="380" t="s">
        <v>532</v>
      </c>
      <c r="D30" s="380" t="s">
        <v>533</v>
      </c>
      <c r="E30" s="379" t="str">
        <f>CONCATENATE(SUM('Раздел 1'!E7:E7),"&gt;=",SUM('Раздел 1'!G7:G7))</f>
        <v>14003&gt;=11358</v>
      </c>
      <c r="F30" s="379"/>
      <c r="G30" s="377"/>
    </row>
    <row r="31" spans="1:7" ht="25.5" x14ac:dyDescent="0.2">
      <c r="A31" s="382" t="str">
        <f>IF((SUM('Раздел 1'!E8:E8)&gt;=SUM('Раздел 1'!G8:G8)),"","Неверно!")</f>
        <v/>
      </c>
      <c r="B31" s="381" t="s">
        <v>531</v>
      </c>
      <c r="C31" s="380" t="s">
        <v>534</v>
      </c>
      <c r="D31" s="380" t="s">
        <v>533</v>
      </c>
      <c r="E31" s="379" t="str">
        <f>CONCATENATE(SUM('Раздел 1'!E8:E8),"&gt;=",SUM('Раздел 1'!G8:G8))</f>
        <v>2849&gt;=2465</v>
      </c>
      <c r="F31" s="379"/>
      <c r="G31" s="377"/>
    </row>
    <row r="32" spans="1:7" ht="25.5" x14ac:dyDescent="0.2">
      <c r="A32" s="382" t="str">
        <f>IF((SUM('Раздел 1'!E9:E9)&gt;=SUM('Раздел 1'!G9:G9)),"","Неверно!")</f>
        <v/>
      </c>
      <c r="B32" s="381" t="s">
        <v>531</v>
      </c>
      <c r="C32" s="380" t="s">
        <v>535</v>
      </c>
      <c r="D32" s="380" t="s">
        <v>533</v>
      </c>
      <c r="E32" s="379" t="str">
        <f>CONCATENATE(SUM('Раздел 1'!E9:E9),"&gt;=",SUM('Раздел 1'!G9:G9))</f>
        <v>964&gt;=943</v>
      </c>
      <c r="F32" s="379"/>
      <c r="G32" s="377"/>
    </row>
    <row r="33" spans="1:7" ht="25.5" x14ac:dyDescent="0.2">
      <c r="A33" s="382" t="str">
        <f>IF((SUM('Раздел 1'!E10:E10)&gt;=SUM('Раздел 1'!G10:G10)),"","Неверно!")</f>
        <v/>
      </c>
      <c r="B33" s="381" t="s">
        <v>531</v>
      </c>
      <c r="C33" s="380" t="s">
        <v>536</v>
      </c>
      <c r="D33" s="380" t="s">
        <v>533</v>
      </c>
      <c r="E33" s="379" t="str">
        <f>CONCATENATE(SUM('Раздел 1'!E10:E10),"&gt;=",SUM('Раздел 1'!G10:G10))</f>
        <v>436&gt;=389</v>
      </c>
      <c r="F33" s="366"/>
      <c r="G33" s="377"/>
    </row>
    <row r="34" spans="1:7" ht="25.5" x14ac:dyDescent="0.2">
      <c r="A34" s="382" t="str">
        <f>IF((SUM('Раздел 1'!E11:E11)&gt;=SUM('Раздел 1'!G11:G11)),"","Неверно!")</f>
        <v/>
      </c>
      <c r="B34" s="381" t="s">
        <v>531</v>
      </c>
      <c r="C34" s="380" t="s">
        <v>537</v>
      </c>
      <c r="D34" s="380" t="s">
        <v>533</v>
      </c>
      <c r="E34" s="379" t="str">
        <f>CONCATENATE(SUM('Раздел 1'!E11:E11),"&gt;=",SUM('Раздел 1'!G11:G11))</f>
        <v>5&gt;=2</v>
      </c>
      <c r="F34" s="366"/>
      <c r="G34" s="377"/>
    </row>
    <row r="35" spans="1:7" ht="25.5" x14ac:dyDescent="0.2">
      <c r="A35" s="382" t="str">
        <f>IF((SUM('Раздел 1'!E12:E12)&gt;=SUM('Раздел 1'!G12:G12)),"","Неверно!")</f>
        <v/>
      </c>
      <c r="B35" s="381" t="s">
        <v>531</v>
      </c>
      <c r="C35" s="380" t="s">
        <v>538</v>
      </c>
      <c r="D35" s="380" t="s">
        <v>533</v>
      </c>
      <c r="E35" s="379" t="str">
        <f>CONCATENATE(SUM('Раздел 1'!E12:E12),"&gt;=",SUM('Раздел 1'!G12:G12))</f>
        <v>1324&gt;=1019</v>
      </c>
      <c r="F35" s="366"/>
      <c r="G35" s="377"/>
    </row>
    <row r="36" spans="1:7" ht="25.5" x14ac:dyDescent="0.2">
      <c r="A36" s="382" t="str">
        <f>IF((SUM('Раздел 1'!E13:E13)&gt;=SUM('Раздел 1'!G13:G13)),"","Неверно!")</f>
        <v/>
      </c>
      <c r="B36" s="381" t="s">
        <v>531</v>
      </c>
      <c r="C36" s="380" t="s">
        <v>539</v>
      </c>
      <c r="D36" s="380" t="s">
        <v>533</v>
      </c>
      <c r="E36" s="379" t="str">
        <f>CONCATENATE(SUM('Раздел 1'!E13:E13),"&gt;=",SUM('Раздел 1'!G13:G13))</f>
        <v>6&gt;=5</v>
      </c>
      <c r="F36" s="366"/>
      <c r="G36" s="377"/>
    </row>
    <row r="37" spans="1:7" ht="25.5" x14ac:dyDescent="0.2">
      <c r="A37" s="382" t="str">
        <f>IF((SUM('Раздел 1'!E14:E14)&gt;=SUM('Раздел 1'!G14:G14)),"","Неверно!")</f>
        <v/>
      </c>
      <c r="B37" s="381" t="s">
        <v>531</v>
      </c>
      <c r="C37" s="380" t="s">
        <v>540</v>
      </c>
      <c r="D37" s="380" t="s">
        <v>533</v>
      </c>
      <c r="E37" s="379" t="str">
        <f>CONCATENATE(SUM('Раздел 1'!E14:E14),"&gt;=",SUM('Раздел 1'!G14:G14))</f>
        <v>6&gt;=4</v>
      </c>
      <c r="F37" s="366"/>
      <c r="G37" s="377"/>
    </row>
    <row r="38" spans="1:7" ht="25.5" x14ac:dyDescent="0.2">
      <c r="A38" s="382" t="str">
        <f>IF((SUM('Раздел 1'!E15:E15)&gt;=SUM('Раздел 1'!G15:G15)),"","Неверно!")</f>
        <v/>
      </c>
      <c r="B38" s="381" t="s">
        <v>531</v>
      </c>
      <c r="C38" s="380" t="s">
        <v>541</v>
      </c>
      <c r="D38" s="380" t="s">
        <v>533</v>
      </c>
      <c r="E38" s="379" t="str">
        <f>CONCATENATE(SUM('Раздел 1'!E15:E15),"&gt;=",SUM('Раздел 1'!G15:G15))</f>
        <v>19593&gt;=16185</v>
      </c>
      <c r="F38" s="366"/>
      <c r="G38" s="377"/>
    </row>
    <row r="39" spans="1:7" ht="25.5" x14ac:dyDescent="0.2">
      <c r="A39" s="382" t="str">
        <f>IF((SUM('Раздел 1'!G7:G7)&gt;=SUM('Раздел 1'!H7:H7)),"","Неверно!")</f>
        <v/>
      </c>
      <c r="B39" s="381" t="s">
        <v>542</v>
      </c>
      <c r="C39" s="380" t="s">
        <v>543</v>
      </c>
      <c r="D39" s="380" t="s">
        <v>544</v>
      </c>
      <c r="E39" s="379" t="str">
        <f>CONCATENATE(SUM('Раздел 1'!G7:G7),"&gt;=",SUM('Раздел 1'!H7:H7))</f>
        <v>11358&gt;=10226</v>
      </c>
      <c r="F39" s="366"/>
      <c r="G39" s="377"/>
    </row>
    <row r="40" spans="1:7" ht="25.5" x14ac:dyDescent="0.2">
      <c r="A40" s="382" t="str">
        <f>IF((SUM('Раздел 1'!G8:G8)&gt;=SUM('Раздел 1'!H8:H8)),"","Неверно!")</f>
        <v/>
      </c>
      <c r="B40" s="381" t="s">
        <v>542</v>
      </c>
      <c r="C40" s="380" t="s">
        <v>545</v>
      </c>
      <c r="D40" s="380" t="s">
        <v>544</v>
      </c>
      <c r="E40" s="379" t="str">
        <f>CONCATENATE(SUM('Раздел 1'!G8:G8),"&gt;=",SUM('Раздел 1'!H8:H8))</f>
        <v>2465&gt;=1857</v>
      </c>
      <c r="F40" s="366"/>
      <c r="G40" s="377"/>
    </row>
    <row r="41" spans="1:7" ht="25.5" x14ac:dyDescent="0.2">
      <c r="A41" s="382" t="str">
        <f>IF((SUM('Раздел 1'!G9:G9)&gt;=SUM('Раздел 1'!H9:H9)),"","Неверно!")</f>
        <v/>
      </c>
      <c r="B41" s="381" t="s">
        <v>542</v>
      </c>
      <c r="C41" s="380" t="s">
        <v>546</v>
      </c>
      <c r="D41" s="380" t="s">
        <v>544</v>
      </c>
      <c r="E41" s="379" t="str">
        <f>CONCATENATE(SUM('Раздел 1'!G9:G9),"&gt;=",SUM('Раздел 1'!H9:H9))</f>
        <v>943&gt;=760</v>
      </c>
      <c r="F41" s="366"/>
      <c r="G41" s="377"/>
    </row>
    <row r="42" spans="1:7" ht="25.5" hidden="1" x14ac:dyDescent="0.2">
      <c r="A42" s="382" t="str">
        <f>IF((SUM('Раздел 1'!G10:G10)&gt;=SUM('Раздел 1'!H10:H10)),"","Неверно!")</f>
        <v/>
      </c>
      <c r="B42" s="381" t="s">
        <v>542</v>
      </c>
      <c r="C42" s="380" t="s">
        <v>547</v>
      </c>
      <c r="D42" s="380" t="s">
        <v>544</v>
      </c>
      <c r="E42" s="379" t="str">
        <f>CONCATENATE(SUM('Раздел 1'!G10:G10),"&gt;=",SUM('Раздел 1'!H10:H10))</f>
        <v>389&gt;=187</v>
      </c>
      <c r="F42" s="366"/>
      <c r="G42" s="377"/>
    </row>
    <row r="43" spans="1:7" ht="25.5" x14ac:dyDescent="0.2">
      <c r="A43" s="382" t="str">
        <f>IF((SUM('Раздел 1'!G11:G11)&gt;=SUM('Раздел 1'!H11:H11)),"","Неверно!")</f>
        <v/>
      </c>
      <c r="B43" s="381" t="s">
        <v>542</v>
      </c>
      <c r="C43" s="380" t="s">
        <v>548</v>
      </c>
      <c r="D43" s="380" t="s">
        <v>544</v>
      </c>
      <c r="E43" s="379" t="str">
        <f>CONCATENATE(SUM('Раздел 1'!G11:G11),"&gt;=",SUM('Раздел 1'!H11:H11))</f>
        <v>2&gt;=0</v>
      </c>
      <c r="F43" s="366"/>
      <c r="G43" s="377"/>
    </row>
    <row r="44" spans="1:7" ht="25.5" x14ac:dyDescent="0.2">
      <c r="A44" s="382" t="str">
        <f>IF((SUM('Раздел 1'!G12:G12)&gt;=SUM('Раздел 1'!H12:H12)),"","Неверно!")</f>
        <v/>
      </c>
      <c r="B44" s="381" t="s">
        <v>542</v>
      </c>
      <c r="C44" s="380" t="s">
        <v>549</v>
      </c>
      <c r="D44" s="380" t="s">
        <v>544</v>
      </c>
      <c r="E44" s="379" t="str">
        <f>CONCATENATE(SUM('Раздел 1'!G12:G12),"&gt;=",SUM('Раздел 1'!H12:H12))</f>
        <v>1019&gt;=1014</v>
      </c>
      <c r="F44" s="366"/>
      <c r="G44" s="377"/>
    </row>
    <row r="45" spans="1:7" ht="25.5" x14ac:dyDescent="0.2">
      <c r="A45" s="382" t="str">
        <f>IF((SUM('Раздел 1'!G13:G13)&gt;=SUM('Раздел 1'!H13:H13)),"","Неверно!")</f>
        <v/>
      </c>
      <c r="B45" s="381" t="s">
        <v>542</v>
      </c>
      <c r="C45" s="380" t="s">
        <v>550</v>
      </c>
      <c r="D45" s="380" t="s">
        <v>544</v>
      </c>
      <c r="E45" s="379" t="str">
        <f>CONCATENATE(SUM('Раздел 1'!G13:G13),"&gt;=",SUM('Раздел 1'!H13:H13))</f>
        <v>5&gt;=4</v>
      </c>
      <c r="F45" s="366"/>
      <c r="G45" s="377"/>
    </row>
    <row r="46" spans="1:7" ht="25.5" x14ac:dyDescent="0.2">
      <c r="A46" s="382" t="str">
        <f>IF((SUM('Раздел 1'!G14:G14)&gt;=SUM('Раздел 1'!H14:H14)),"","Неверно!")</f>
        <v/>
      </c>
      <c r="B46" s="381" t="s">
        <v>542</v>
      </c>
      <c r="C46" s="380" t="s">
        <v>551</v>
      </c>
      <c r="D46" s="380" t="s">
        <v>544</v>
      </c>
      <c r="E46" s="379" t="str">
        <f>CONCATENATE(SUM('Раздел 1'!G14:G14),"&gt;=",SUM('Раздел 1'!H14:H14))</f>
        <v>4&gt;=4</v>
      </c>
      <c r="F46" s="366"/>
      <c r="G46" s="377"/>
    </row>
    <row r="47" spans="1:7" ht="25.5" x14ac:dyDescent="0.2">
      <c r="A47" s="382" t="str">
        <f>IF((SUM('Раздел 1'!G15:G15)&gt;=SUM('Раздел 1'!H15:H15)),"","Неверно!")</f>
        <v/>
      </c>
      <c r="B47" s="381" t="s">
        <v>542</v>
      </c>
      <c r="C47" s="380" t="s">
        <v>552</v>
      </c>
      <c r="D47" s="380" t="s">
        <v>544</v>
      </c>
      <c r="E47" s="379" t="str">
        <f>CONCATENATE(SUM('Раздел 1'!G15:G15),"&gt;=",SUM('Раздел 1'!H15:H15))</f>
        <v>16185&gt;=14052</v>
      </c>
      <c r="F47" s="366"/>
      <c r="G47" s="377"/>
    </row>
    <row r="48" spans="1:7" ht="25.5" x14ac:dyDescent="0.2">
      <c r="A48" s="382" t="str">
        <f>IF((SUM('Раздел 1'!C15:C15)=SUM('Раздел 1'!C7:C14)),"","Неверно!")</f>
        <v/>
      </c>
      <c r="B48" s="381" t="s">
        <v>553</v>
      </c>
      <c r="C48" s="380" t="s">
        <v>554</v>
      </c>
      <c r="D48" s="380" t="s">
        <v>555</v>
      </c>
      <c r="E48" s="379" t="str">
        <f>CONCATENATE(SUM('Раздел 1'!C15:C15),"=",SUM('Раздел 1'!C7:C14))</f>
        <v>7588=7588</v>
      </c>
      <c r="F48" s="366"/>
      <c r="G48" s="377"/>
    </row>
    <row r="49" spans="1:7" ht="25.5" x14ac:dyDescent="0.2">
      <c r="A49" s="382" t="str">
        <f>IF((SUM('Раздел 1'!D15:D15)=SUM('Раздел 1'!D7:D14)),"","Неверно!")</f>
        <v/>
      </c>
      <c r="B49" s="381" t="s">
        <v>553</v>
      </c>
      <c r="C49" s="380" t="s">
        <v>556</v>
      </c>
      <c r="D49" s="380" t="s">
        <v>555</v>
      </c>
      <c r="E49" s="379" t="str">
        <f>CONCATENATE(SUM('Раздел 1'!D15:D15),"=",SUM('Раздел 1'!D7:D14))</f>
        <v>20651=20651</v>
      </c>
      <c r="F49" s="366"/>
      <c r="G49" s="377"/>
    </row>
    <row r="50" spans="1:7" ht="25.5" x14ac:dyDescent="0.2">
      <c r="A50" s="382" t="str">
        <f>IF((SUM('Раздел 1'!E15:E15)=SUM('Раздел 1'!E7:E14)),"","Неверно!")</f>
        <v/>
      </c>
      <c r="B50" s="381" t="s">
        <v>553</v>
      </c>
      <c r="C50" s="380" t="s">
        <v>557</v>
      </c>
      <c r="D50" s="380" t="s">
        <v>555</v>
      </c>
      <c r="E50" s="379" t="str">
        <f>CONCATENATE(SUM('Раздел 1'!E15:E15),"=",SUM('Раздел 1'!E7:E14))</f>
        <v>19593=19593</v>
      </c>
      <c r="F50" s="366"/>
      <c r="G50" s="377"/>
    </row>
    <row r="51" spans="1:7" ht="25.5" x14ac:dyDescent="0.2">
      <c r="A51" s="382" t="str">
        <f>IF((SUM('Раздел 1'!F15:F15)=SUM('Раздел 1'!F7:F14)),"","Неверно!")</f>
        <v/>
      </c>
      <c r="B51" s="381" t="s">
        <v>553</v>
      </c>
      <c r="C51" s="380" t="s">
        <v>558</v>
      </c>
      <c r="D51" s="380" t="s">
        <v>555</v>
      </c>
      <c r="E51" s="379" t="str">
        <f>CONCATENATE(SUM('Раздел 1'!F15:F15),"=",SUM('Раздел 1'!F7:F14))</f>
        <v>6965=6965</v>
      </c>
      <c r="F51" s="366"/>
      <c r="G51" s="377"/>
    </row>
    <row r="52" spans="1:7" ht="25.5" x14ac:dyDescent="0.2">
      <c r="A52" s="382" t="str">
        <f>IF((SUM('Раздел 1'!G15:G15)=SUM('Раздел 1'!G7:G14)),"","Неверно!")</f>
        <v/>
      </c>
      <c r="B52" s="381" t="s">
        <v>553</v>
      </c>
      <c r="C52" s="380" t="s">
        <v>559</v>
      </c>
      <c r="D52" s="380" t="s">
        <v>555</v>
      </c>
      <c r="E52" s="379" t="str">
        <f>CONCATENATE(SUM('Раздел 1'!G15:G15),"=",SUM('Раздел 1'!G7:G14))</f>
        <v>16185=16185</v>
      </c>
      <c r="F52" s="366"/>
      <c r="G52" s="377"/>
    </row>
    <row r="53" spans="1:7" ht="25.5" x14ac:dyDescent="0.2">
      <c r="A53" s="382" t="str">
        <f>IF((SUM('Раздел 1'!H15:H15)=SUM('Раздел 1'!H7:H14)),"","Неверно!")</f>
        <v/>
      </c>
      <c r="B53" s="381" t="s">
        <v>553</v>
      </c>
      <c r="C53" s="380" t="s">
        <v>560</v>
      </c>
      <c r="D53" s="380" t="s">
        <v>555</v>
      </c>
      <c r="E53" s="379" t="str">
        <f>CONCATENATE(SUM('Раздел 1'!H15:H15),"=",SUM('Раздел 1'!H7:H14))</f>
        <v>14052=14052</v>
      </c>
      <c r="F53" s="366"/>
      <c r="G53" s="377"/>
    </row>
    <row r="54" spans="1:7" ht="25.5" x14ac:dyDescent="0.2">
      <c r="A54" s="382" t="str">
        <f>IF((SUM('Раздел 1'!I15:I15)=SUM('Раздел 1'!I7:I14)),"","Неверно!")</f>
        <v/>
      </c>
      <c r="B54" s="381" t="s">
        <v>553</v>
      </c>
      <c r="C54" s="380" t="s">
        <v>561</v>
      </c>
      <c r="D54" s="380" t="s">
        <v>555</v>
      </c>
      <c r="E54" s="379" t="str">
        <f>CONCATENATE(SUM('Раздел 1'!I15:I15),"=",SUM('Раздел 1'!I7:I14))</f>
        <v>2081=2081</v>
      </c>
      <c r="F54" s="366"/>
      <c r="G54" s="377"/>
    </row>
    <row r="55" spans="1:7" ht="25.5" x14ac:dyDescent="0.2">
      <c r="A55" s="382" t="str">
        <f>IF((SUM('Раздел 1'!J15:J15)=SUM('Раздел 1'!J7:J14)),"","Неверно!")</f>
        <v/>
      </c>
      <c r="B55" s="381" t="s">
        <v>553</v>
      </c>
      <c r="C55" s="380" t="s">
        <v>562</v>
      </c>
      <c r="D55" s="380" t="s">
        <v>555</v>
      </c>
      <c r="E55" s="379" t="str">
        <f>CONCATENATE(SUM('Раздел 1'!J15:J15),"=",SUM('Раздел 1'!J7:J14))</f>
        <v>8514=8514</v>
      </c>
      <c r="F55" s="366"/>
      <c r="G55" s="377"/>
    </row>
    <row r="56" spans="1:7" ht="25.5" x14ac:dyDescent="0.2">
      <c r="A56" s="382" t="str">
        <f>IF((SUM('Раздел 1'!K15:K15)=SUM('Раздел 1'!K7:K14)),"","Неверно!")</f>
        <v/>
      </c>
      <c r="B56" s="381" t="s">
        <v>553</v>
      </c>
      <c r="C56" s="380" t="s">
        <v>563</v>
      </c>
      <c r="D56" s="380" t="s">
        <v>555</v>
      </c>
      <c r="E56" s="379" t="str">
        <f>CONCATENATE(SUM('Раздел 1'!K15:K15),"=",SUM('Раздел 1'!K7:K14))</f>
        <v>132=132</v>
      </c>
      <c r="F56" s="366"/>
      <c r="G56" s="377"/>
    </row>
    <row r="57" spans="1:7" ht="25.5" x14ac:dyDescent="0.2">
      <c r="A57" s="382" t="str">
        <f>IF((SUM('Разделы 2.1, 2.2, 2.3, 3, 4, 5'!C7:C7)=SUM('Раздел 1'!E8:E8)),"","Неверно!")</f>
        <v/>
      </c>
      <c r="B57" s="381" t="s">
        <v>564</v>
      </c>
      <c r="C57" s="380" t="s">
        <v>565</v>
      </c>
      <c r="D57" s="380" t="s">
        <v>566</v>
      </c>
      <c r="E57" s="379" t="str">
        <f>CONCATENATE(SUM('Разделы 2.1, 2.2, 2.3, 3, 4, 5'!C7:C7),"=",SUM('Раздел 1'!E8:E8))</f>
        <v>2849=2849</v>
      </c>
      <c r="F57" s="366"/>
      <c r="G57" s="377"/>
    </row>
    <row r="58" spans="1:7" ht="25.5" x14ac:dyDescent="0.2">
      <c r="A58" s="382" t="str">
        <f>IF((SUM('Разделы 2.1, 2.2, 2.3, 3, 4, 5'!C7:C7)&gt;=SUM('Разделы 2.1, 2.2, 2.3, 3, 4, 5'!D7:D7)),"","Неверно!")</f>
        <v/>
      </c>
      <c r="B58" s="381" t="s">
        <v>567</v>
      </c>
      <c r="C58" s="380" t="s">
        <v>568</v>
      </c>
      <c r="D58" s="380" t="s">
        <v>569</v>
      </c>
      <c r="E58" s="379" t="str">
        <f>CONCATENATE(SUM('Разделы 2.1, 2.2, 2.3, 3, 4, 5'!C7:C7),"&gt;=",SUM('Разделы 2.1, 2.2, 2.3, 3, 4, 5'!D7:D7))</f>
        <v>2849&gt;=2465</v>
      </c>
      <c r="F58" s="366"/>
      <c r="G58" s="377"/>
    </row>
    <row r="59" spans="1:7" ht="25.5" x14ac:dyDescent="0.2">
      <c r="A59" s="382" t="str">
        <f>IF((SUM('Разделы 2.1, 2.2, 2.3, 3, 4, 5'!C7:C7)&gt;=SUM('Разделы 2.1, 2.2, 2.3, 3, 4, 5'!F7:F7)),"","Неверно!")</f>
        <v/>
      </c>
      <c r="B59" s="381" t="s">
        <v>570</v>
      </c>
      <c r="C59" s="380" t="s">
        <v>571</v>
      </c>
      <c r="D59" s="380" t="s">
        <v>572</v>
      </c>
      <c r="E59" s="379" t="str">
        <f>CONCATENATE(SUM('Разделы 2.1, 2.2, 2.3, 3, 4, 5'!C7:C7),"&gt;=",SUM('Разделы 2.1, 2.2, 2.3, 3, 4, 5'!F7:F7))</f>
        <v>2849&gt;=13</v>
      </c>
      <c r="F59" s="366"/>
      <c r="G59" s="377"/>
    </row>
    <row r="60" spans="1:7" ht="25.5" x14ac:dyDescent="0.2">
      <c r="A60" s="382" t="str">
        <f>IF((SUM('Разделы 2.1, 2.2, 2.3, 3, 4, 5'!D7:D7)=SUM('Раздел 1'!G8:G8)),"","Неверно!")</f>
        <v/>
      </c>
      <c r="B60" s="381" t="s">
        <v>573</v>
      </c>
      <c r="C60" s="380" t="s">
        <v>574</v>
      </c>
      <c r="D60" s="380" t="s">
        <v>575</v>
      </c>
      <c r="E60" s="379" t="str">
        <f>CONCATENATE(SUM('Разделы 2.1, 2.2, 2.3, 3, 4, 5'!D7:D7),"=",SUM('Раздел 1'!G8:G8))</f>
        <v>2465=2465</v>
      </c>
      <c r="F60" s="366"/>
      <c r="G60" s="377"/>
    </row>
    <row r="61" spans="1:7" ht="25.5" x14ac:dyDescent="0.2">
      <c r="A61" s="382" t="str">
        <f>IF((SUM('Разделы 2.1, 2.2, 2.3, 3, 4, 5'!D7:D7)&gt;=SUM('Разделы 2.1, 2.2, 2.3, 3, 4, 5'!E7:E7)),"","Неверно!")</f>
        <v/>
      </c>
      <c r="B61" s="381" t="s">
        <v>576</v>
      </c>
      <c r="C61" s="380" t="s">
        <v>577</v>
      </c>
      <c r="D61" s="380" t="s">
        <v>578</v>
      </c>
      <c r="E61" s="379" t="str">
        <f>CONCATENATE(SUM('Разделы 2.1, 2.2, 2.3, 3, 4, 5'!D7:D7),"&gt;=",SUM('Разделы 2.1, 2.2, 2.3, 3, 4, 5'!E7:E7))</f>
        <v>2465&gt;=1857</v>
      </c>
      <c r="F61" s="366"/>
      <c r="G61" s="377"/>
    </row>
    <row r="62" spans="1:7" ht="14.45" customHeight="1" x14ac:dyDescent="0.2">
      <c r="A62" s="382" t="str">
        <f>IF((SUM('Разделы 2.1, 2.2, 2.3, 3, 4, 5'!E7:E7)=SUM('Раздел 1'!H8:H8)),"","Неверно!")</f>
        <v/>
      </c>
      <c r="B62" s="381" t="s">
        <v>579</v>
      </c>
      <c r="C62" s="380" t="s">
        <v>580</v>
      </c>
      <c r="D62" s="380" t="s">
        <v>581</v>
      </c>
      <c r="E62" s="379" t="str">
        <f>CONCATENATE(SUM('Разделы 2.1, 2.2, 2.3, 3, 4, 5'!E7:E7),"=",SUM('Раздел 1'!H8:H8))</f>
        <v>1857=1857</v>
      </c>
      <c r="F62" s="366"/>
      <c r="G62" s="377"/>
    </row>
    <row r="63" spans="1:7" ht="0.6" hidden="1" customHeight="1" x14ac:dyDescent="0.2">
      <c r="A63" s="382" t="str">
        <f>IF((SUM('Разделы 2.1, 2.2, 2.3, 3, 4, 5'!D11:D11)=SUM('Раздел 6'!D8:D8)),"","Неверно!")</f>
        <v/>
      </c>
      <c r="B63" s="381" t="s">
        <v>582</v>
      </c>
      <c r="C63" s="380" t="s">
        <v>583</v>
      </c>
      <c r="D63" s="380" t="s">
        <v>584</v>
      </c>
      <c r="E63" s="379" t="str">
        <f>CONCATENATE(SUM('Разделы 2.1, 2.2, 2.3, 3, 4, 5'!D11:D11),"=",SUM('Раздел 6'!D8:D8))</f>
        <v>964=964</v>
      </c>
      <c r="F63" s="366"/>
      <c r="G63" s="377"/>
    </row>
    <row r="64" spans="1:7" ht="25.5" x14ac:dyDescent="0.2">
      <c r="A64" s="382" t="str">
        <f>IF((SUM('Разделы 2.1, 2.2, 2.3, 3, 4, 5'!D11:D11)=SUM('Раздел 1'!E9:E9)),"","Неверно!")</f>
        <v/>
      </c>
      <c r="B64" s="381" t="s">
        <v>585</v>
      </c>
      <c r="C64" s="380" t="s">
        <v>586</v>
      </c>
      <c r="D64" s="380" t="s">
        <v>587</v>
      </c>
      <c r="E64" s="379" t="str">
        <f>CONCATENATE(SUM('Разделы 2.1, 2.2, 2.3, 3, 4, 5'!D11:D11),"=",SUM('Раздел 1'!E9:E9))</f>
        <v>964=964</v>
      </c>
      <c r="F64" s="366"/>
      <c r="G64" s="377"/>
    </row>
    <row r="65" spans="1:7" ht="25.5" x14ac:dyDescent="0.2">
      <c r="A65" s="382" t="str">
        <f>IF((SUM('Разделы 2.1, 2.2, 2.3, 3, 4, 5'!D11:D11)&gt;=SUM('Разделы 2.1, 2.2, 2.3, 3, 4, 5'!E11:E11)),"","Неверно!")</f>
        <v/>
      </c>
      <c r="B65" s="381" t="s">
        <v>588</v>
      </c>
      <c r="C65" s="380" t="s">
        <v>589</v>
      </c>
      <c r="D65" s="380" t="s">
        <v>590</v>
      </c>
      <c r="E65" s="379" t="str">
        <f>CONCATENATE(SUM('Разделы 2.1, 2.2, 2.3, 3, 4, 5'!D11:D11),"&gt;=",SUM('Разделы 2.1, 2.2, 2.3, 3, 4, 5'!E11:E11))</f>
        <v>964&gt;=943</v>
      </c>
      <c r="F65" s="379"/>
      <c r="G65" s="377"/>
    </row>
    <row r="66" spans="1:7" ht="25.5" x14ac:dyDescent="0.2">
      <c r="A66" s="382" t="str">
        <f>IF((SUM('Разделы 2.1, 2.2, 2.3, 3, 4, 5'!D11:D11)&gt;=SUM('Разделы 2.1, 2.2, 2.3, 3, 4, 5'!G11:G11)),"","Неверно!")</f>
        <v/>
      </c>
      <c r="B66" s="381" t="s">
        <v>591</v>
      </c>
      <c r="C66" s="380" t="s">
        <v>592</v>
      </c>
      <c r="D66" s="380" t="s">
        <v>593</v>
      </c>
      <c r="E66" s="379" t="str">
        <f>CONCATENATE(SUM('Разделы 2.1, 2.2, 2.3, 3, 4, 5'!D11:D11),"&gt;=",SUM('Разделы 2.1, 2.2, 2.3, 3, 4, 5'!G11:G11))</f>
        <v>964&gt;=3</v>
      </c>
      <c r="F66" s="379"/>
      <c r="G66" s="377"/>
    </row>
    <row r="67" spans="1:7" ht="25.5" x14ac:dyDescent="0.2">
      <c r="A67" s="382" t="str">
        <f>IF((SUM('Разделы 2.1, 2.2, 2.3, 3, 4, 5'!E11:E11)=SUM('Раздел 1'!G9:G9)),"","Неверно!")</f>
        <v/>
      </c>
      <c r="B67" s="381" t="s">
        <v>594</v>
      </c>
      <c r="C67" s="380" t="s">
        <v>595</v>
      </c>
      <c r="D67" s="380" t="s">
        <v>596</v>
      </c>
      <c r="E67" s="379" t="str">
        <f>CONCATENATE(SUM('Разделы 2.1, 2.2, 2.3, 3, 4, 5'!E11:E11),"=",SUM('Раздел 1'!G9:G9))</f>
        <v>943=943</v>
      </c>
      <c r="F67" s="379"/>
      <c r="G67" s="377"/>
    </row>
    <row r="68" spans="1:7" ht="25.5" x14ac:dyDescent="0.2">
      <c r="A68" s="382" t="str">
        <f>IF((SUM('Разделы 2.1, 2.2, 2.3, 3, 4, 5'!E11:E11)&gt;=SUM('Разделы 2.1, 2.2, 2.3, 3, 4, 5'!F11:F11)),"","Неверно!")</f>
        <v/>
      </c>
      <c r="B68" s="381" t="s">
        <v>597</v>
      </c>
      <c r="C68" s="380" t="s">
        <v>598</v>
      </c>
      <c r="D68" s="380" t="s">
        <v>599</v>
      </c>
      <c r="E68" s="379" t="str">
        <f>CONCATENATE(SUM('Разделы 2.1, 2.2, 2.3, 3, 4, 5'!E11:E11),"&gt;=",SUM('Разделы 2.1, 2.2, 2.3, 3, 4, 5'!F11:F11))</f>
        <v>943&gt;=760</v>
      </c>
      <c r="F68" s="379"/>
      <c r="G68" s="377"/>
    </row>
    <row r="69" spans="1:7" ht="25.5" x14ac:dyDescent="0.2">
      <c r="A69" s="382" t="str">
        <f>IF((SUM('Разделы 2.1, 2.2, 2.3, 3, 4, 5'!F11:F11)&lt;=SUM('Раздел 1'!H9:H9)),"","Неверно!")</f>
        <v/>
      </c>
      <c r="B69" s="381" t="s">
        <v>600</v>
      </c>
      <c r="C69" s="380" t="s">
        <v>601</v>
      </c>
      <c r="D69" s="380" t="s">
        <v>602</v>
      </c>
      <c r="E69" s="379" t="str">
        <f>CONCATENATE(SUM('Разделы 2.1, 2.2, 2.3, 3, 4, 5'!F11:F11),"&lt;=",SUM('Раздел 1'!H9:H9))</f>
        <v>760&lt;=760</v>
      </c>
      <c r="F69" s="379" t="s">
        <v>603</v>
      </c>
      <c r="G69" s="377"/>
    </row>
    <row r="70" spans="1:7" ht="25.5" x14ac:dyDescent="0.2">
      <c r="A70" s="382" t="str">
        <f>IF((SUM('Разделы 2.1, 2.2, 2.3, 3, 4, 5'!F11:F11)=SUM('Раздел 6'!E8:E8)),"","Неверно!")</f>
        <v/>
      </c>
      <c r="B70" s="381" t="s">
        <v>604</v>
      </c>
      <c r="C70" s="380" t="s">
        <v>605</v>
      </c>
      <c r="D70" s="380" t="s">
        <v>606</v>
      </c>
      <c r="E70" s="379" t="str">
        <f>CONCATENATE(SUM('Разделы 2.1, 2.2, 2.3, 3, 4, 5'!F11:F11),"=",SUM('Раздел 6'!E8:E8))</f>
        <v>760=760</v>
      </c>
      <c r="F70" s="379"/>
      <c r="G70" s="377"/>
    </row>
    <row r="71" spans="1:7" ht="25.5" x14ac:dyDescent="0.2">
      <c r="A71" s="382" t="str">
        <f>IF((SUM('Разделы 2.1, 2.2, 2.3, 3, 4, 5'!C15:C15)=SUM('Раздел 1'!E10:E10)),"","Неверно!")</f>
        <v/>
      </c>
      <c r="B71" s="381" t="s">
        <v>607</v>
      </c>
      <c r="C71" s="380" t="s">
        <v>608</v>
      </c>
      <c r="D71" s="380" t="s">
        <v>609</v>
      </c>
      <c r="E71" s="379" t="str">
        <f>CONCATENATE(SUM('Разделы 2.1, 2.2, 2.3, 3, 4, 5'!C15:C15),"=",SUM('Раздел 1'!E10:E10))</f>
        <v>436=436</v>
      </c>
      <c r="F71" s="379"/>
      <c r="G71" s="377"/>
    </row>
    <row r="72" spans="1:7" ht="25.5" x14ac:dyDescent="0.2">
      <c r="A72" s="382" t="str">
        <f>IF((SUM('Разделы 2.1, 2.2, 2.3, 3, 4, 5'!C15:C15)&gt;=SUM('Разделы 2.1, 2.2, 2.3, 3, 4, 5'!D15:D15)),"","Неверно!")</f>
        <v/>
      </c>
      <c r="B72" s="381" t="s">
        <v>610</v>
      </c>
      <c r="C72" s="380" t="s">
        <v>611</v>
      </c>
      <c r="D72" s="380" t="s">
        <v>612</v>
      </c>
      <c r="E72" s="379" t="str">
        <f>CONCATENATE(SUM('Разделы 2.1, 2.2, 2.3, 3, 4, 5'!C15:C15),"&gt;=",SUM('Разделы 2.1, 2.2, 2.3, 3, 4, 5'!D15:D15))</f>
        <v>436&gt;=389</v>
      </c>
      <c r="F72" s="379"/>
      <c r="G72" s="377"/>
    </row>
    <row r="73" spans="1:7" ht="25.5" x14ac:dyDescent="0.2">
      <c r="A73" s="382" t="str">
        <f>IF((SUM('Разделы 2.1, 2.2, 2.3, 3, 4, 5'!C15:C15)&gt;=SUM('Разделы 2.1, 2.2, 2.3, 3, 4, 5'!F15:F15)),"","Неверно!")</f>
        <v/>
      </c>
      <c r="B73" s="381" t="s">
        <v>613</v>
      </c>
      <c r="C73" s="380" t="s">
        <v>614</v>
      </c>
      <c r="D73" s="380" t="s">
        <v>615</v>
      </c>
      <c r="E73" s="379" t="str">
        <f>CONCATENATE(SUM('Разделы 2.1, 2.2, 2.3, 3, 4, 5'!C15:C15),"&gt;=",SUM('Разделы 2.1, 2.2, 2.3, 3, 4, 5'!F15:F15))</f>
        <v>436&gt;=6</v>
      </c>
      <c r="F73" s="379"/>
      <c r="G73" s="377"/>
    </row>
    <row r="74" spans="1:7" ht="25.5" x14ac:dyDescent="0.2">
      <c r="A74" s="382" t="str">
        <f>IF((SUM('Разделы 2.1, 2.2, 2.3, 3, 4, 5'!D15:D15)=SUM('Раздел 1'!G10:G10)),"","Неверно!")</f>
        <v/>
      </c>
      <c r="B74" s="381" t="s">
        <v>616</v>
      </c>
      <c r="C74" s="380" t="s">
        <v>617</v>
      </c>
      <c r="D74" s="380" t="s">
        <v>618</v>
      </c>
      <c r="E74" s="379" t="str">
        <f>CONCATENATE(SUM('Разделы 2.1, 2.2, 2.3, 3, 4, 5'!D15:D15),"=",SUM('Раздел 1'!G10:G10))</f>
        <v>389=389</v>
      </c>
      <c r="F74" s="379"/>
      <c r="G74" s="377"/>
    </row>
    <row r="75" spans="1:7" ht="25.5" x14ac:dyDescent="0.2">
      <c r="A75" s="382" t="str">
        <f>IF((SUM('Разделы 2.1, 2.2, 2.3, 3, 4, 5'!D15:D15)&gt;=SUM('Разделы 2.1, 2.2, 2.3, 3, 4, 5'!E15:E15)),"","Неверно!")</f>
        <v/>
      </c>
      <c r="B75" s="381" t="s">
        <v>619</v>
      </c>
      <c r="C75" s="380" t="s">
        <v>620</v>
      </c>
      <c r="D75" s="380" t="s">
        <v>621</v>
      </c>
      <c r="E75" s="379" t="str">
        <f>CONCATENATE(SUM('Разделы 2.1, 2.2, 2.3, 3, 4, 5'!D15:D15),"&gt;=",SUM('Разделы 2.1, 2.2, 2.3, 3, 4, 5'!E15:E15))</f>
        <v>389&gt;=187</v>
      </c>
      <c r="F75" s="379"/>
      <c r="G75" s="377"/>
    </row>
    <row r="76" spans="1:7" ht="25.5" x14ac:dyDescent="0.2">
      <c r="A76" s="382" t="str">
        <f>IF((SUM('Разделы 2.1, 2.2, 2.3, 3, 4, 5'!E15:E15)=SUM('Раздел 1'!H10:H10)),"","Неверно!")</f>
        <v/>
      </c>
      <c r="B76" s="381" t="s">
        <v>622</v>
      </c>
      <c r="C76" s="380" t="s">
        <v>623</v>
      </c>
      <c r="D76" s="380" t="s">
        <v>624</v>
      </c>
      <c r="E76" s="379" t="str">
        <f>CONCATENATE(SUM('Разделы 2.1, 2.2, 2.3, 3, 4, 5'!E15:E15),"=",SUM('Раздел 1'!H10:H10))</f>
        <v>187=187</v>
      </c>
      <c r="F76" s="379"/>
      <c r="G76" s="377"/>
    </row>
    <row r="77" spans="1:7" ht="51" x14ac:dyDescent="0.2">
      <c r="A77" s="382" t="str">
        <f>IF((SUM('Разделы 2.1, 2.2, 2.3, 3, 4, 5'!C18:C18)&lt;=SUM('Раздел 1'!E7:E8)+SUM('Раздел 1'!E11:E12)+SUM('Раздел 1'!J7:J8)+SUM('Раздел 1'!J11:J12)),"","Неверно!")</f>
        <v/>
      </c>
      <c r="B77" s="381" t="s">
        <v>625</v>
      </c>
      <c r="C77" s="380" t="s">
        <v>626</v>
      </c>
      <c r="D77" s="380" t="s">
        <v>627</v>
      </c>
      <c r="E77" s="379" t="str">
        <f>CONCATENATE(SUM('Разделы 2.1, 2.2, 2.3, 3, 4, 5'!C18:C18),"&lt;=",SUM('Раздел 1'!E7:E8),"+",SUM('Раздел 1'!E11:E12),"+",SUM('Раздел 1'!J7:J8),"+",SUM('Раздел 1'!J11:J12))</f>
        <v>257&lt;=16852+1329+4750+3462</v>
      </c>
      <c r="F77" s="379"/>
      <c r="G77" s="377"/>
    </row>
    <row r="78" spans="1:7" ht="63.75" x14ac:dyDescent="0.2">
      <c r="A78" s="382" t="str">
        <f>IF((SUM('Разделы 2.1, 2.2, 2.3, 3, 4, 5'!C19:C19)&lt;=SUM('Раздел 1'!E7:E8)+SUM('Раздел 1'!E11:E11)+SUM('Раздел 1'!E13:E13)+SUM('Раздел 1'!J7:J8)+SUM('Раздел 1'!J11:J11)+SUM('Раздел 1'!J13:J13)),"","Неверно!")</f>
        <v/>
      </c>
      <c r="B78" s="381" t="s">
        <v>628</v>
      </c>
      <c r="C78" s="380" t="s">
        <v>629</v>
      </c>
      <c r="D78" s="380" t="s">
        <v>630</v>
      </c>
      <c r="E78" s="379" t="str">
        <f>CONCATENATE(SUM('Разделы 2.1, 2.2, 2.3, 3, 4, 5'!C19:C19),"&lt;=",SUM('Раздел 1'!E7:E8),"+",SUM('Раздел 1'!E11:E11),"+",SUM('Раздел 1'!E13:E13),"+",SUM('Раздел 1'!J7:J8),"+",SUM('Раздел 1'!J11:J11),"+",SUM('Раздел 1'!J13:J13))</f>
        <v>899&lt;=16852+5+6+4750+5+3</v>
      </c>
      <c r="F78" s="379"/>
      <c r="G78" s="377"/>
    </row>
    <row r="79" spans="1:7" ht="63.75" x14ac:dyDescent="0.2">
      <c r="A79" s="382" t="str">
        <f>IF((SUM('Разделы 2.1, 2.2, 2.3, 3, 4, 5'!C20:C20)&lt;=SUM('Раздел 1'!E7:E8)+SUM('Раздел 1'!E11:E11)+SUM('Раздел 1'!E14:E14)+SUM('Раздел 1'!J7:J8)+SUM('Раздел 1'!J11:J11)+SUM('Раздел 1'!J14:J14)),"","Неверно!")</f>
        <v/>
      </c>
      <c r="B79" s="381" t="s">
        <v>631</v>
      </c>
      <c r="C79" s="380" t="s">
        <v>632</v>
      </c>
      <c r="D79" s="380" t="s">
        <v>633</v>
      </c>
      <c r="E79" s="379" t="str">
        <f>CONCATENATE(SUM('Разделы 2.1, 2.2, 2.3, 3, 4, 5'!C20:C20),"&lt;=",SUM('Раздел 1'!E7:E8),"+",SUM('Раздел 1'!E11:E11),"+",SUM('Раздел 1'!E14:E14),"+",SUM('Раздел 1'!J7:J8),"+",SUM('Раздел 1'!J11:J11),"+",SUM('Раздел 1'!J14:J14))</f>
        <v>56&lt;=16852+5+6+4750+5+9</v>
      </c>
      <c r="F79" s="379"/>
      <c r="G79" s="377"/>
    </row>
    <row r="80" spans="1:7" ht="38.25" x14ac:dyDescent="0.2">
      <c r="A80" s="382" t="str">
        <f>IF(((SUM('Разделы 2.1, 2.2, 2.3, 3, 4, 5'!C22:C22)&gt;SUM('Разделы 2.1, 2.2, 2.3, 3, 4, 5'!C23:C23)))+((SUM('Разделы 2.1, 2.2, 2.3, 3, 4, 5'!C22:C22)=0)*(SUM('Разделы 2.1, 2.2, 2.3, 3, 4, 5'!C23:C23)=0)),"","Неверно!")</f>
        <v/>
      </c>
      <c r="B80" s="381" t="s">
        <v>634</v>
      </c>
      <c r="C80" s="380" t="s">
        <v>635</v>
      </c>
      <c r="D80" s="380" t="s">
        <v>636</v>
      </c>
      <c r="E80" s="379" t="str">
        <f>CONCATENATE("(",SUM('Разделы 2.1, 2.2, 2.3, 3, 4, 5'!C22:C22),"&gt;",SUM('Разделы 2.1, 2.2, 2.3, 3, 4, 5'!C23:C23),")"," ИЛИ ","(",SUM('Разделы 2.1, 2.2, 2.3, 3, 4, 5'!C22:C22),"=",0," И ",SUM('Разделы 2.1, 2.2, 2.3, 3, 4, 5'!C23:C23),"=",0,")")</f>
        <v>(224&gt;92) ИЛИ (224=0 И 92=0)</v>
      </c>
      <c r="F80" s="379"/>
      <c r="G80" s="377"/>
    </row>
    <row r="81" spans="1:7" ht="25.5" x14ac:dyDescent="0.2">
      <c r="A81" s="382" t="str">
        <f>IF((SUM('Раздел 6'!D8:D8)&gt;=SUM('Раздел 6'!E8:F8)),"","Неверно!")</f>
        <v/>
      </c>
      <c r="B81" s="381" t="s">
        <v>637</v>
      </c>
      <c r="C81" s="380" t="s">
        <v>638</v>
      </c>
      <c r="D81" s="380" t="s">
        <v>639</v>
      </c>
      <c r="E81" s="379" t="str">
        <f>CONCATENATE(SUM('Раздел 6'!D8:D8),"&gt;=",SUM('Раздел 6'!E8:F8))</f>
        <v>964&gt;=943</v>
      </c>
      <c r="F81" s="366"/>
      <c r="G81" s="377"/>
    </row>
    <row r="82" spans="1:7" ht="14.45" customHeight="1" x14ac:dyDescent="0.2">
      <c r="A82" s="382" t="str">
        <f>IF((SUM('Раздел 6'!D17:D17)&gt;=SUM('Раздел 6'!E17:F17)),"","Неверно!")</f>
        <v/>
      </c>
      <c r="B82" s="381" t="s">
        <v>637</v>
      </c>
      <c r="C82" s="380" t="s">
        <v>640</v>
      </c>
      <c r="D82" s="380" t="s">
        <v>639</v>
      </c>
      <c r="E82" s="379" t="str">
        <f>CONCATENATE(SUM('Раздел 6'!D17:D17),"&gt;=",SUM('Раздел 6'!E17:F17))</f>
        <v>65&gt;=65</v>
      </c>
      <c r="F82" s="366"/>
      <c r="G82" s="377"/>
    </row>
    <row r="83" spans="1:7" ht="25.5" x14ac:dyDescent="0.2">
      <c r="A83" s="382" t="str">
        <f>IF((SUM('Раздел 6'!D18:D18)&gt;=SUM('Раздел 6'!E18:F18)),"","Неверно!")</f>
        <v/>
      </c>
      <c r="B83" s="381" t="s">
        <v>637</v>
      </c>
      <c r="C83" s="380" t="s">
        <v>641</v>
      </c>
      <c r="D83" s="380" t="s">
        <v>639</v>
      </c>
      <c r="E83" s="379" t="str">
        <f>CONCATENATE(SUM('Раздел 6'!D18:D18),"&gt;=",SUM('Раздел 6'!E18:F18))</f>
        <v>0&gt;=0</v>
      </c>
      <c r="F83" s="366"/>
      <c r="G83" s="377"/>
    </row>
    <row r="84" spans="1:7" ht="25.5" x14ac:dyDescent="0.2">
      <c r="A84" s="382" t="str">
        <f>IF((SUM('Раздел 6'!D19:D19)&gt;=SUM('Раздел 6'!E19:F19)),"","Неверно!")</f>
        <v/>
      </c>
      <c r="B84" s="381" t="s">
        <v>637</v>
      </c>
      <c r="C84" s="380" t="s">
        <v>642</v>
      </c>
      <c r="D84" s="380" t="s">
        <v>639</v>
      </c>
      <c r="E84" s="379" t="str">
        <f>CONCATENATE(SUM('Раздел 6'!D19:D19),"&gt;=",SUM('Раздел 6'!E19:F19))</f>
        <v>0&gt;=0</v>
      </c>
      <c r="F84" s="366"/>
      <c r="G84" s="377"/>
    </row>
    <row r="85" spans="1:7" ht="25.5" x14ac:dyDescent="0.2">
      <c r="A85" s="382" t="str">
        <f>IF((SUM('Раздел 6'!D20:D20)&gt;=SUM('Раздел 6'!E20:F20)),"","Неверно!")</f>
        <v/>
      </c>
      <c r="B85" s="381" t="s">
        <v>637</v>
      </c>
      <c r="C85" s="380" t="s">
        <v>643</v>
      </c>
      <c r="D85" s="380" t="s">
        <v>639</v>
      </c>
      <c r="E85" s="379" t="str">
        <f>CONCATENATE(SUM('Раздел 6'!D20:D20),"&gt;=",SUM('Раздел 6'!E20:F20))</f>
        <v>111&gt;=108</v>
      </c>
      <c r="F85" s="366"/>
      <c r="G85" s="377"/>
    </row>
    <row r="86" spans="1:7" ht="25.5" x14ac:dyDescent="0.2">
      <c r="A86" s="382" t="str">
        <f>IF((SUM('Раздел 6'!D21:D21)&gt;=SUM('Раздел 6'!E21:F21)),"","Неверно!")</f>
        <v/>
      </c>
      <c r="B86" s="381" t="s">
        <v>637</v>
      </c>
      <c r="C86" s="380" t="s">
        <v>644</v>
      </c>
      <c r="D86" s="380" t="s">
        <v>639</v>
      </c>
      <c r="E86" s="379" t="str">
        <f>CONCATENATE(SUM('Раздел 6'!D21:D21),"&gt;=",SUM('Раздел 6'!E21:F21))</f>
        <v>0&gt;=0</v>
      </c>
      <c r="F86" s="366"/>
      <c r="G86" s="377"/>
    </row>
    <row r="87" spans="1:7" ht="25.5" x14ac:dyDescent="0.2">
      <c r="A87" s="382" t="str">
        <f>IF((SUM('Раздел 6'!D22:D22)&gt;=SUM('Раздел 6'!E22:F22)),"","Неверно!")</f>
        <v/>
      </c>
      <c r="B87" s="381" t="s">
        <v>637</v>
      </c>
      <c r="C87" s="380" t="s">
        <v>645</v>
      </c>
      <c r="D87" s="380" t="s">
        <v>639</v>
      </c>
      <c r="E87" s="379" t="str">
        <f>CONCATENATE(SUM('Раздел 6'!D22:D22),"&gt;=",SUM('Раздел 6'!E22:F22))</f>
        <v>389&gt;=382</v>
      </c>
      <c r="F87" s="366"/>
      <c r="G87" s="377"/>
    </row>
    <row r="88" spans="1:7" ht="25.5" x14ac:dyDescent="0.2">
      <c r="A88" s="382" t="str">
        <f>IF((SUM('Раздел 6'!D23:D23)&gt;=SUM('Раздел 6'!E23:F23)),"","Неверно!")</f>
        <v/>
      </c>
      <c r="B88" s="381" t="s">
        <v>637</v>
      </c>
      <c r="C88" s="380" t="s">
        <v>646</v>
      </c>
      <c r="D88" s="380" t="s">
        <v>639</v>
      </c>
      <c r="E88" s="379" t="str">
        <f>CONCATENATE(SUM('Раздел 6'!D23:D23),"&gt;=",SUM('Раздел 6'!E23:F23))</f>
        <v>82&gt;=78</v>
      </c>
      <c r="F88" s="366"/>
      <c r="G88" s="377"/>
    </row>
    <row r="89" spans="1:7" ht="25.5" x14ac:dyDescent="0.2">
      <c r="A89" s="382" t="str">
        <f>IF((SUM('Раздел 6'!D24:D24)&gt;=SUM('Раздел 6'!E24:F24)),"","Неверно!")</f>
        <v/>
      </c>
      <c r="B89" s="381" t="s">
        <v>637</v>
      </c>
      <c r="C89" s="380" t="s">
        <v>647</v>
      </c>
      <c r="D89" s="380" t="s">
        <v>639</v>
      </c>
      <c r="E89" s="379" t="str">
        <f>CONCATENATE(SUM('Раздел 6'!D24:D24),"&gt;=",SUM('Раздел 6'!E24:F24))</f>
        <v>0&gt;=0</v>
      </c>
      <c r="F89" s="366"/>
      <c r="G89" s="377"/>
    </row>
    <row r="90" spans="1:7" ht="25.5" x14ac:dyDescent="0.2">
      <c r="A90" s="382" t="str">
        <f>IF((SUM('Раздел 6'!D25:D25)&gt;=SUM('Раздел 6'!E25:F25)),"","Неверно!")</f>
        <v/>
      </c>
      <c r="B90" s="381" t="s">
        <v>637</v>
      </c>
      <c r="C90" s="380" t="s">
        <v>648</v>
      </c>
      <c r="D90" s="380" t="s">
        <v>639</v>
      </c>
      <c r="E90" s="379" t="str">
        <f>CONCATENATE(SUM('Раздел 6'!D25:D25),"&gt;=",SUM('Раздел 6'!E25:F25))</f>
        <v>0&gt;=0</v>
      </c>
      <c r="F90" s="366"/>
      <c r="G90" s="377"/>
    </row>
    <row r="91" spans="1:7" ht="25.5" x14ac:dyDescent="0.2">
      <c r="A91" s="382" t="str">
        <f>IF((SUM('Раздел 6'!D26:D26)&gt;=SUM('Раздел 6'!E26:F26)),"","Неверно!")</f>
        <v/>
      </c>
      <c r="B91" s="381" t="s">
        <v>637</v>
      </c>
      <c r="C91" s="380" t="s">
        <v>649</v>
      </c>
      <c r="D91" s="380" t="s">
        <v>639</v>
      </c>
      <c r="E91" s="379" t="str">
        <f>CONCATENATE(SUM('Раздел 6'!D26:D26),"&gt;=",SUM('Раздел 6'!E26:F26))</f>
        <v>0&gt;=0</v>
      </c>
      <c r="F91" s="366"/>
      <c r="G91" s="377"/>
    </row>
    <row r="92" spans="1:7" ht="25.5" x14ac:dyDescent="0.2">
      <c r="A92" s="382" t="str">
        <f>IF((SUM('Раздел 6'!D9:D9)&gt;=SUM('Раздел 6'!E9:F9)),"","Неверно!")</f>
        <v/>
      </c>
      <c r="B92" s="381" t="s">
        <v>637</v>
      </c>
      <c r="C92" s="380" t="s">
        <v>650</v>
      </c>
      <c r="D92" s="380" t="s">
        <v>639</v>
      </c>
      <c r="E92" s="379" t="str">
        <f>CONCATENATE(SUM('Раздел 6'!D9:D9),"&gt;=",SUM('Раздел 6'!E9:F9))</f>
        <v>964&gt;=943</v>
      </c>
      <c r="F92" s="366"/>
      <c r="G92" s="377"/>
    </row>
    <row r="93" spans="1:7" ht="25.5" x14ac:dyDescent="0.2">
      <c r="A93" s="382" t="str">
        <f>IF((SUM('Раздел 6'!D27:D27)&gt;=SUM('Раздел 6'!E27:F27)),"","Неверно!")</f>
        <v/>
      </c>
      <c r="B93" s="381" t="s">
        <v>637</v>
      </c>
      <c r="C93" s="380" t="s">
        <v>651</v>
      </c>
      <c r="D93" s="380" t="s">
        <v>639</v>
      </c>
      <c r="E93" s="379" t="str">
        <f>CONCATENATE(SUM('Раздел 6'!D27:D27),"&gt;=",SUM('Раздел 6'!E27:F27))</f>
        <v>0&gt;=0</v>
      </c>
      <c r="F93" s="366"/>
      <c r="G93" s="377"/>
    </row>
    <row r="94" spans="1:7" ht="25.5" x14ac:dyDescent="0.2">
      <c r="A94" s="382" t="str">
        <f>IF((SUM('Раздел 6'!D28:D28)&gt;=SUM('Раздел 6'!E28:F28)),"","Неверно!")</f>
        <v/>
      </c>
      <c r="B94" s="381" t="s">
        <v>637</v>
      </c>
      <c r="C94" s="380" t="s">
        <v>652</v>
      </c>
      <c r="D94" s="380" t="s">
        <v>639</v>
      </c>
      <c r="E94" s="379" t="str">
        <f>CONCATENATE(SUM('Раздел 6'!D28:D28),"&gt;=",SUM('Раздел 6'!E28:F28))</f>
        <v>0&gt;=0</v>
      </c>
      <c r="F94" s="366"/>
      <c r="G94" s="377"/>
    </row>
    <row r="95" spans="1:7" ht="25.5" x14ac:dyDescent="0.2">
      <c r="A95" s="382" t="str">
        <f>IF((SUM('Раздел 6'!D29:D29)&gt;=SUM('Раздел 6'!E29:F29)),"","Неверно!")</f>
        <v/>
      </c>
      <c r="B95" s="381" t="s">
        <v>637</v>
      </c>
      <c r="C95" s="380" t="s">
        <v>653</v>
      </c>
      <c r="D95" s="380" t="s">
        <v>639</v>
      </c>
      <c r="E95" s="379" t="str">
        <f>CONCATENATE(SUM('Раздел 6'!D29:D29),"&gt;=",SUM('Раздел 6'!E29:F29))</f>
        <v>0&gt;=0</v>
      </c>
      <c r="F95" s="366"/>
      <c r="G95" s="377"/>
    </row>
    <row r="96" spans="1:7" ht="25.5" x14ac:dyDescent="0.2">
      <c r="A96" s="382" t="str">
        <f>IF((SUM('Раздел 6'!D30:D30)&gt;=SUM('Раздел 6'!E30:F30)),"","Неверно!")</f>
        <v/>
      </c>
      <c r="B96" s="381" t="s">
        <v>637</v>
      </c>
      <c r="C96" s="380" t="s">
        <v>654</v>
      </c>
      <c r="D96" s="380" t="s">
        <v>639</v>
      </c>
      <c r="E96" s="379" t="str">
        <f>CONCATENATE(SUM('Раздел 6'!D30:D30),"&gt;=",SUM('Раздел 6'!E30:F30))</f>
        <v>3&gt;=3</v>
      </c>
      <c r="F96" s="366"/>
      <c r="G96" s="377"/>
    </row>
    <row r="97" spans="1:7" ht="25.5" x14ac:dyDescent="0.2">
      <c r="A97" s="382" t="str">
        <f>IF((SUM('Раздел 6'!D31:D31)&gt;=SUM('Раздел 6'!E31:F31)),"","Неверно!")</f>
        <v/>
      </c>
      <c r="B97" s="381" t="s">
        <v>637</v>
      </c>
      <c r="C97" s="380" t="s">
        <v>655</v>
      </c>
      <c r="D97" s="380" t="s">
        <v>639</v>
      </c>
      <c r="E97" s="379" t="str">
        <f>CONCATENATE(SUM('Раздел 6'!D31:D31),"&gt;=",SUM('Раздел 6'!E31:F31))</f>
        <v>0&gt;=0</v>
      </c>
      <c r="F97" s="366"/>
      <c r="G97" s="377"/>
    </row>
    <row r="98" spans="1:7" ht="25.5" x14ac:dyDescent="0.2">
      <c r="A98" s="382" t="str">
        <f>IF((SUM('Раздел 6'!D32:D32)&gt;=SUM('Раздел 6'!E32:F32)),"","Неверно!")</f>
        <v/>
      </c>
      <c r="B98" s="381" t="s">
        <v>637</v>
      </c>
      <c r="C98" s="380" t="s">
        <v>656</v>
      </c>
      <c r="D98" s="380" t="s">
        <v>639</v>
      </c>
      <c r="E98" s="379" t="str">
        <f>CONCATENATE(SUM('Раздел 6'!D32:D32),"&gt;=",SUM('Раздел 6'!E32:F32))</f>
        <v>0&gt;=0</v>
      </c>
      <c r="F98" s="366"/>
      <c r="G98" s="377"/>
    </row>
    <row r="99" spans="1:7" ht="25.5" x14ac:dyDescent="0.2">
      <c r="A99" s="382" t="str">
        <f>IF((SUM('Раздел 6'!D33:D33)&gt;=SUM('Раздел 6'!E33:F33)),"","Неверно!")</f>
        <v/>
      </c>
      <c r="B99" s="381" t="s">
        <v>637</v>
      </c>
      <c r="C99" s="380" t="s">
        <v>657</v>
      </c>
      <c r="D99" s="380" t="s">
        <v>639</v>
      </c>
      <c r="E99" s="379" t="str">
        <f>CONCATENATE(SUM('Раздел 6'!D33:D33),"&gt;=",SUM('Раздел 6'!E33:F33))</f>
        <v>0&gt;=0</v>
      </c>
      <c r="F99" s="366"/>
      <c r="G99" s="377"/>
    </row>
    <row r="100" spans="1:7" ht="25.5" x14ac:dyDescent="0.2">
      <c r="A100" s="382" t="str">
        <f>IF((SUM('Раздел 6'!D34:D34)&gt;=SUM('Раздел 6'!E34:F34)),"","Неверно!")</f>
        <v/>
      </c>
      <c r="B100" s="381" t="s">
        <v>637</v>
      </c>
      <c r="C100" s="380" t="s">
        <v>658</v>
      </c>
      <c r="D100" s="380" t="s">
        <v>639</v>
      </c>
      <c r="E100" s="379" t="str">
        <f>CONCATENATE(SUM('Раздел 6'!D34:D34),"&gt;=",SUM('Раздел 6'!E34:F34))</f>
        <v>0&gt;=0</v>
      </c>
      <c r="F100" s="366"/>
      <c r="G100" s="377"/>
    </row>
    <row r="101" spans="1:7" ht="25.5" x14ac:dyDescent="0.2">
      <c r="A101" s="382" t="str">
        <f>IF((SUM('Раздел 6'!D35:D35)&gt;=SUM('Раздел 6'!E35:F35)),"","Неверно!")</f>
        <v/>
      </c>
      <c r="B101" s="381" t="s">
        <v>637</v>
      </c>
      <c r="C101" s="380" t="s">
        <v>659</v>
      </c>
      <c r="D101" s="380" t="s">
        <v>639</v>
      </c>
      <c r="E101" s="379" t="str">
        <f>CONCATENATE(SUM('Раздел 6'!D35:D35),"&gt;=",SUM('Раздел 6'!E35:F35))</f>
        <v>48&gt;=47</v>
      </c>
      <c r="F101" s="366"/>
      <c r="G101" s="377"/>
    </row>
    <row r="102" spans="1:7" ht="25.5" x14ac:dyDescent="0.2">
      <c r="A102" s="382" t="str">
        <f>IF((SUM('Раздел 6'!D36:D36)&gt;=SUM('Раздел 6'!E36:F36)),"","Неверно!")</f>
        <v/>
      </c>
      <c r="B102" s="381" t="s">
        <v>637</v>
      </c>
      <c r="C102" s="380" t="s">
        <v>660</v>
      </c>
      <c r="D102" s="380" t="s">
        <v>639</v>
      </c>
      <c r="E102" s="379" t="str">
        <f>CONCATENATE(SUM('Раздел 6'!D36:D36),"&gt;=",SUM('Раздел 6'!E36:F36))</f>
        <v>0&gt;=0</v>
      </c>
      <c r="F102" s="366"/>
      <c r="G102" s="377"/>
    </row>
    <row r="103" spans="1:7" ht="25.5" x14ac:dyDescent="0.2">
      <c r="A103" s="382" t="str">
        <f>IF((SUM('Раздел 6'!D10:D10)&gt;=SUM('Раздел 6'!E10:F10)),"","Неверно!")</f>
        <v/>
      </c>
      <c r="B103" s="381" t="s">
        <v>637</v>
      </c>
      <c r="C103" s="380" t="s">
        <v>661</v>
      </c>
      <c r="D103" s="380" t="s">
        <v>639</v>
      </c>
      <c r="E103" s="379" t="str">
        <f>CONCATENATE(SUM('Раздел 6'!D10:D10),"&gt;=",SUM('Раздел 6'!E10:F10))</f>
        <v>0&gt;=0</v>
      </c>
      <c r="F103" s="366"/>
      <c r="G103" s="377"/>
    </row>
    <row r="104" spans="1:7" ht="25.5" x14ac:dyDescent="0.2">
      <c r="A104" s="382" t="str">
        <f>IF((SUM('Раздел 6'!D37:D37)&gt;=SUM('Раздел 6'!E37:F37)),"","Неверно!")</f>
        <v/>
      </c>
      <c r="B104" s="381" t="s">
        <v>637</v>
      </c>
      <c r="C104" s="380" t="s">
        <v>662</v>
      </c>
      <c r="D104" s="380" t="s">
        <v>639</v>
      </c>
      <c r="E104" s="379" t="str">
        <f>CONCATENATE(SUM('Раздел 6'!D37:D37),"&gt;=",SUM('Раздел 6'!E37:F37))</f>
        <v>0&gt;=0</v>
      </c>
      <c r="F104" s="366"/>
      <c r="G104" s="377"/>
    </row>
    <row r="105" spans="1:7" ht="25.5" x14ac:dyDescent="0.2">
      <c r="A105" s="382" t="str">
        <f>IF((SUM('Раздел 6'!D38:D38)&gt;=SUM('Раздел 6'!E38:F38)),"","Неверно!")</f>
        <v/>
      </c>
      <c r="B105" s="381" t="s">
        <v>637</v>
      </c>
      <c r="C105" s="380" t="s">
        <v>663</v>
      </c>
      <c r="D105" s="380" t="s">
        <v>639</v>
      </c>
      <c r="E105" s="379" t="str">
        <f>CONCATENATE(SUM('Раздел 6'!D38:D38),"&gt;=",SUM('Раздел 6'!E38:F38))</f>
        <v>0&gt;=0</v>
      </c>
      <c r="F105" s="366"/>
      <c r="G105" s="377"/>
    </row>
    <row r="106" spans="1:7" ht="25.5" x14ac:dyDescent="0.2">
      <c r="A106" s="382" t="str">
        <f>IF((SUM('Раздел 6'!D39:D39)&gt;=SUM('Раздел 6'!E39:F39)),"","Неверно!")</f>
        <v/>
      </c>
      <c r="B106" s="381" t="s">
        <v>637</v>
      </c>
      <c r="C106" s="380" t="s">
        <v>664</v>
      </c>
      <c r="D106" s="380" t="s">
        <v>639</v>
      </c>
      <c r="E106" s="379" t="str">
        <f>CONCATENATE(SUM('Раздел 6'!D39:D39),"&gt;=",SUM('Раздел 6'!E39:F39))</f>
        <v>0&gt;=0</v>
      </c>
      <c r="F106" s="366"/>
      <c r="G106" s="377"/>
    </row>
    <row r="107" spans="1:7" ht="25.5" x14ac:dyDescent="0.2">
      <c r="A107" s="382" t="str">
        <f>IF((SUM('Раздел 6'!D40:D40)&gt;=SUM('Раздел 6'!E40:F40)),"","Неверно!")</f>
        <v/>
      </c>
      <c r="B107" s="381" t="s">
        <v>637</v>
      </c>
      <c r="C107" s="380" t="s">
        <v>665</v>
      </c>
      <c r="D107" s="380" t="s">
        <v>639</v>
      </c>
      <c r="E107" s="379" t="str">
        <f>CONCATENATE(SUM('Раздел 6'!D40:D40),"&gt;=",SUM('Раздел 6'!E40:F40))</f>
        <v>0&gt;=0</v>
      </c>
      <c r="F107" s="366"/>
      <c r="G107" s="377"/>
    </row>
    <row r="108" spans="1:7" ht="25.5" x14ac:dyDescent="0.2">
      <c r="A108" s="382" t="str">
        <f>IF((SUM('Раздел 6'!D41:D41)&gt;=SUM('Раздел 6'!E41:F41)),"","Неверно!")</f>
        <v/>
      </c>
      <c r="B108" s="381" t="s">
        <v>637</v>
      </c>
      <c r="C108" s="380" t="s">
        <v>666</v>
      </c>
      <c r="D108" s="380" t="s">
        <v>639</v>
      </c>
      <c r="E108" s="379" t="str">
        <f>CONCATENATE(SUM('Раздел 6'!D41:D41),"&gt;=",SUM('Раздел 6'!E41:F41))</f>
        <v>0&gt;=0</v>
      </c>
      <c r="F108" s="366"/>
      <c r="G108" s="377"/>
    </row>
    <row r="109" spans="1:7" ht="25.5" x14ac:dyDescent="0.2">
      <c r="A109" s="382" t="str">
        <f>IF((SUM('Раздел 6'!D42:D42)&gt;=SUM('Раздел 6'!E42:F42)),"","Неверно!")</f>
        <v/>
      </c>
      <c r="B109" s="381" t="s">
        <v>637</v>
      </c>
      <c r="C109" s="380" t="s">
        <v>667</v>
      </c>
      <c r="D109" s="380" t="s">
        <v>639</v>
      </c>
      <c r="E109" s="379" t="str">
        <f>CONCATENATE(SUM('Раздел 6'!D42:D42),"&gt;=",SUM('Раздел 6'!E42:F42))</f>
        <v>0&gt;=0</v>
      </c>
      <c r="F109" s="366"/>
      <c r="G109" s="377"/>
    </row>
    <row r="110" spans="1:7" ht="25.5" x14ac:dyDescent="0.2">
      <c r="A110" s="382" t="str">
        <f>IF((SUM('Раздел 6'!D43:D43)&gt;=SUM('Раздел 6'!E43:F43)),"","Неверно!")</f>
        <v/>
      </c>
      <c r="B110" s="381" t="s">
        <v>637</v>
      </c>
      <c r="C110" s="380" t="s">
        <v>668</v>
      </c>
      <c r="D110" s="380" t="s">
        <v>639</v>
      </c>
      <c r="E110" s="379" t="str">
        <f>CONCATENATE(SUM('Раздел 6'!D43:D43),"&gt;=",SUM('Раздел 6'!E43:F43))</f>
        <v>0&gt;=0</v>
      </c>
      <c r="F110" s="366"/>
      <c r="G110" s="377"/>
    </row>
    <row r="111" spans="1:7" ht="25.5" x14ac:dyDescent="0.2">
      <c r="A111" s="382" t="str">
        <f>IF((SUM('Раздел 6'!D44:D44)&gt;=SUM('Раздел 6'!E44:F44)),"","Неверно!")</f>
        <v/>
      </c>
      <c r="B111" s="381" t="s">
        <v>637</v>
      </c>
      <c r="C111" s="380" t="s">
        <v>669</v>
      </c>
      <c r="D111" s="380" t="s">
        <v>639</v>
      </c>
      <c r="E111" s="379" t="str">
        <f>CONCATENATE(SUM('Раздел 6'!D44:D44),"&gt;=",SUM('Раздел 6'!E44:F44))</f>
        <v>1&gt;=1</v>
      </c>
      <c r="F111" s="366"/>
      <c r="G111" s="377"/>
    </row>
    <row r="112" spans="1:7" ht="25.5" x14ac:dyDescent="0.2">
      <c r="A112" s="382" t="str">
        <f>IF((SUM('Раздел 6'!D45:D45)&gt;=SUM('Раздел 6'!E45:F45)),"","Неверно!")</f>
        <v/>
      </c>
      <c r="B112" s="381" t="s">
        <v>637</v>
      </c>
      <c r="C112" s="380" t="s">
        <v>670</v>
      </c>
      <c r="D112" s="380" t="s">
        <v>639</v>
      </c>
      <c r="E112" s="379" t="str">
        <f>CONCATENATE(SUM('Раздел 6'!D45:D45),"&gt;=",SUM('Раздел 6'!E45:F45))</f>
        <v>12&gt;=12</v>
      </c>
      <c r="F112" s="366"/>
      <c r="G112" s="377"/>
    </row>
    <row r="113" spans="1:7" ht="25.5" x14ac:dyDescent="0.2">
      <c r="A113" s="382" t="str">
        <f>IF((SUM('Раздел 6'!D46:D46)&gt;=SUM('Раздел 6'!E46:F46)),"","Неверно!")</f>
        <v/>
      </c>
      <c r="B113" s="381" t="s">
        <v>637</v>
      </c>
      <c r="C113" s="380" t="s">
        <v>671</v>
      </c>
      <c r="D113" s="380" t="s">
        <v>639</v>
      </c>
      <c r="E113" s="379" t="str">
        <f>CONCATENATE(SUM('Раздел 6'!D46:D46),"&gt;=",SUM('Раздел 6'!E46:F46))</f>
        <v>1&gt;=1</v>
      </c>
      <c r="F113" s="366"/>
      <c r="G113" s="377"/>
    </row>
    <row r="114" spans="1:7" ht="25.5" x14ac:dyDescent="0.2">
      <c r="A114" s="382" t="str">
        <f>IF((SUM('Раздел 6'!D11:D11)&gt;=SUM('Раздел 6'!E11:F11)),"","Неверно!")</f>
        <v/>
      </c>
      <c r="B114" s="381" t="s">
        <v>637</v>
      </c>
      <c r="C114" s="380" t="s">
        <v>672</v>
      </c>
      <c r="D114" s="380" t="s">
        <v>639</v>
      </c>
      <c r="E114" s="379" t="str">
        <f>CONCATENATE(SUM('Раздел 6'!D11:D11),"&gt;=",SUM('Раздел 6'!E11:F11))</f>
        <v>2&gt;=2</v>
      </c>
      <c r="F114" s="366"/>
      <c r="G114" s="377"/>
    </row>
    <row r="115" spans="1:7" ht="25.5" x14ac:dyDescent="0.2">
      <c r="A115" s="382" t="str">
        <f>IF((SUM('Раздел 6'!D47:D47)&gt;=SUM('Раздел 6'!E47:F47)),"","Неверно!")</f>
        <v/>
      </c>
      <c r="B115" s="381" t="s">
        <v>637</v>
      </c>
      <c r="C115" s="380" t="s">
        <v>673</v>
      </c>
      <c r="D115" s="380" t="s">
        <v>639</v>
      </c>
      <c r="E115" s="379" t="str">
        <f>CONCATENATE(SUM('Раздел 6'!D47:D47),"&gt;=",SUM('Раздел 6'!E47:F47))</f>
        <v>65&gt;=59</v>
      </c>
      <c r="F115" s="366"/>
      <c r="G115" s="377"/>
    </row>
    <row r="116" spans="1:7" ht="25.5" x14ac:dyDescent="0.2">
      <c r="A116" s="382" t="str">
        <f>IF((SUM('Раздел 6'!D48:D48)&gt;=SUM('Раздел 6'!E48:F48)),"","Неверно!")</f>
        <v/>
      </c>
      <c r="B116" s="381" t="s">
        <v>637</v>
      </c>
      <c r="C116" s="380" t="s">
        <v>674</v>
      </c>
      <c r="D116" s="380" t="s">
        <v>639</v>
      </c>
      <c r="E116" s="379" t="str">
        <f>CONCATENATE(SUM('Раздел 6'!D48:D48),"&gt;=",SUM('Раздел 6'!E48:F48))</f>
        <v>0&gt;=0</v>
      </c>
      <c r="F116" s="366"/>
      <c r="G116" s="377"/>
    </row>
    <row r="117" spans="1:7" ht="25.5" x14ac:dyDescent="0.2">
      <c r="A117" s="382" t="str">
        <f>IF((SUM('Раздел 6'!D49:D49)&gt;=SUM('Раздел 6'!E49:F49)),"","Неверно!")</f>
        <v/>
      </c>
      <c r="B117" s="381" t="s">
        <v>637</v>
      </c>
      <c r="C117" s="380" t="s">
        <v>675</v>
      </c>
      <c r="D117" s="380" t="s">
        <v>639</v>
      </c>
      <c r="E117" s="379" t="str">
        <f>CONCATENATE(SUM('Раздел 6'!D49:D49),"&gt;=",SUM('Раздел 6'!E49:F49))</f>
        <v>0&gt;=0</v>
      </c>
      <c r="F117" s="366"/>
      <c r="G117" s="377"/>
    </row>
    <row r="118" spans="1:7" ht="25.5" x14ac:dyDescent="0.2">
      <c r="A118" s="382" t="str">
        <f>IF((SUM('Раздел 6'!D12:D12)&gt;=SUM('Раздел 6'!E12:F12)),"","Неверно!")</f>
        <v/>
      </c>
      <c r="B118" s="381" t="s">
        <v>637</v>
      </c>
      <c r="C118" s="380" t="s">
        <v>676</v>
      </c>
      <c r="D118" s="380" t="s">
        <v>639</v>
      </c>
      <c r="E118" s="379" t="str">
        <f>CONCATENATE(SUM('Раздел 6'!D12:D12),"&gt;=",SUM('Раздел 6'!E12:F12))</f>
        <v>0&gt;=0</v>
      </c>
      <c r="F118" s="366"/>
      <c r="G118" s="377"/>
    </row>
    <row r="119" spans="1:7" ht="25.5" x14ac:dyDescent="0.2">
      <c r="A119" s="382" t="str">
        <f>IF((SUM('Раздел 6'!D13:D13)&gt;=SUM('Раздел 6'!E13:F13)),"","Неверно!")</f>
        <v/>
      </c>
      <c r="B119" s="381" t="s">
        <v>637</v>
      </c>
      <c r="C119" s="380" t="s">
        <v>677</v>
      </c>
      <c r="D119" s="380" t="s">
        <v>639</v>
      </c>
      <c r="E119" s="379" t="str">
        <f>CONCATENATE(SUM('Раздел 6'!D13:D13),"&gt;=",SUM('Раздел 6'!E13:F13))</f>
        <v>1&gt;=1</v>
      </c>
      <c r="F119" s="366"/>
      <c r="G119" s="377"/>
    </row>
    <row r="120" spans="1:7" ht="25.5" x14ac:dyDescent="0.2">
      <c r="A120" s="382" t="str">
        <f>IF((SUM('Раздел 6'!D14:D14)&gt;=SUM('Раздел 6'!E14:F14)),"","Неверно!")</f>
        <v/>
      </c>
      <c r="B120" s="381" t="s">
        <v>637</v>
      </c>
      <c r="C120" s="380" t="s">
        <v>678</v>
      </c>
      <c r="D120" s="380" t="s">
        <v>639</v>
      </c>
      <c r="E120" s="379" t="str">
        <f>CONCATENATE(SUM('Раздел 6'!D14:D14),"&gt;=",SUM('Раздел 6'!E14:F14))</f>
        <v>0&gt;=0</v>
      </c>
      <c r="F120" s="366"/>
      <c r="G120" s="377"/>
    </row>
    <row r="121" spans="1:7" ht="25.5" x14ac:dyDescent="0.2">
      <c r="A121" s="382" t="str">
        <f>IF((SUM('Раздел 6'!D15:D15)&gt;=SUM('Раздел 6'!E15:F15)),"","Неверно!")</f>
        <v/>
      </c>
      <c r="B121" s="381" t="s">
        <v>637</v>
      </c>
      <c r="C121" s="380" t="s">
        <v>679</v>
      </c>
      <c r="D121" s="380" t="s">
        <v>639</v>
      </c>
      <c r="E121" s="379" t="str">
        <f>CONCATENATE(SUM('Раздел 6'!D15:D15),"&gt;=",SUM('Раздел 6'!E15:F15))</f>
        <v>184&gt;=184</v>
      </c>
      <c r="F121" s="366"/>
      <c r="G121" s="377"/>
    </row>
    <row r="122" spans="1:7" ht="25.5" x14ac:dyDescent="0.2">
      <c r="A122" s="382" t="str">
        <f>IF((SUM('Раздел 6'!D16:D16)&gt;=SUM('Раздел 6'!E16:F16)),"","Неверно!")</f>
        <v/>
      </c>
      <c r="B122" s="381" t="s">
        <v>637</v>
      </c>
      <c r="C122" s="380" t="s">
        <v>680</v>
      </c>
      <c r="D122" s="380" t="s">
        <v>639</v>
      </c>
      <c r="E122" s="379" t="str">
        <f>CONCATENATE(SUM('Раздел 6'!D16:D16),"&gt;=",SUM('Раздел 6'!E16:F16))</f>
        <v>0&gt;=0</v>
      </c>
      <c r="F122" s="366"/>
      <c r="G122" s="377"/>
    </row>
    <row r="123" spans="1:7" ht="25.5" x14ac:dyDescent="0.2">
      <c r="A123" s="382" t="str">
        <f>IF((SUM('Раздел 6'!D8:D8)&gt;=SUM('Раздел 6'!G8:G8)),"","Неверно!")</f>
        <v/>
      </c>
      <c r="B123" s="381" t="s">
        <v>681</v>
      </c>
      <c r="C123" s="380" t="s">
        <v>682</v>
      </c>
      <c r="D123" s="380" t="s">
        <v>683</v>
      </c>
      <c r="E123" s="379" t="str">
        <f>CONCATENATE(SUM('Раздел 6'!D8:D8),"&gt;=",SUM('Раздел 6'!G8:G8))</f>
        <v>964&gt;=96</v>
      </c>
      <c r="F123" s="366"/>
      <c r="G123" s="377"/>
    </row>
    <row r="124" spans="1:7" ht="25.5" x14ac:dyDescent="0.2">
      <c r="A124" s="382" t="str">
        <f>IF((SUM('Раздел 6'!D17:D17)&gt;=SUM('Раздел 6'!G17:G17)),"","Неверно!")</f>
        <v/>
      </c>
      <c r="B124" s="381" t="s">
        <v>681</v>
      </c>
      <c r="C124" s="380" t="s">
        <v>684</v>
      </c>
      <c r="D124" s="380" t="s">
        <v>683</v>
      </c>
      <c r="E124" s="379" t="str">
        <f>CONCATENATE(SUM('Раздел 6'!D17:D17),"&gt;=",SUM('Раздел 6'!G17:G17))</f>
        <v>65&gt;=0</v>
      </c>
      <c r="F124" s="366"/>
      <c r="G124" s="377"/>
    </row>
    <row r="125" spans="1:7" ht="25.5" x14ac:dyDescent="0.2">
      <c r="A125" s="382" t="str">
        <f>IF((SUM('Раздел 6'!D18:D18)&gt;=SUM('Раздел 6'!G18:G18)),"","Неверно!")</f>
        <v/>
      </c>
      <c r="B125" s="381" t="s">
        <v>681</v>
      </c>
      <c r="C125" s="380" t="s">
        <v>685</v>
      </c>
      <c r="D125" s="380" t="s">
        <v>683</v>
      </c>
      <c r="E125" s="379" t="str">
        <f>CONCATENATE(SUM('Раздел 6'!D18:D18),"&gt;=",SUM('Раздел 6'!G18:G18))</f>
        <v>0&gt;=0</v>
      </c>
      <c r="F125" s="366"/>
      <c r="G125" s="377"/>
    </row>
    <row r="126" spans="1:7" ht="25.5" x14ac:dyDescent="0.2">
      <c r="A126" s="382" t="str">
        <f>IF((SUM('Раздел 6'!D19:D19)&gt;=SUM('Раздел 6'!G19:G19)),"","Неверно!")</f>
        <v/>
      </c>
      <c r="B126" s="381" t="s">
        <v>681</v>
      </c>
      <c r="C126" s="380" t="s">
        <v>686</v>
      </c>
      <c r="D126" s="380" t="s">
        <v>683</v>
      </c>
      <c r="E126" s="379" t="str">
        <f>CONCATENATE(SUM('Раздел 6'!D19:D19),"&gt;=",SUM('Раздел 6'!G19:G19))</f>
        <v>0&gt;=0</v>
      </c>
      <c r="F126" s="366"/>
      <c r="G126" s="377"/>
    </row>
    <row r="127" spans="1:7" ht="25.5" x14ac:dyDescent="0.2">
      <c r="A127" s="382" t="str">
        <f>IF((SUM('Раздел 6'!D20:D20)&gt;=SUM('Раздел 6'!G20:G20)),"","Неверно!")</f>
        <v/>
      </c>
      <c r="B127" s="381" t="s">
        <v>681</v>
      </c>
      <c r="C127" s="380" t="s">
        <v>687</v>
      </c>
      <c r="D127" s="380" t="s">
        <v>683</v>
      </c>
      <c r="E127" s="379" t="str">
        <f>CONCATENATE(SUM('Раздел 6'!D20:D20),"&gt;=",SUM('Раздел 6'!G20:G20))</f>
        <v>111&gt;=51</v>
      </c>
      <c r="F127" s="366"/>
      <c r="G127" s="377"/>
    </row>
    <row r="128" spans="1:7" ht="25.5" x14ac:dyDescent="0.2">
      <c r="A128" s="382" t="str">
        <f>IF((SUM('Раздел 6'!D21:D21)&gt;=SUM('Раздел 6'!G21:G21)),"","Неверно!")</f>
        <v/>
      </c>
      <c r="B128" s="381" t="s">
        <v>681</v>
      </c>
      <c r="C128" s="380" t="s">
        <v>688</v>
      </c>
      <c r="D128" s="380" t="s">
        <v>683</v>
      </c>
      <c r="E128" s="379" t="str">
        <f>CONCATENATE(SUM('Раздел 6'!D21:D21),"&gt;=",SUM('Раздел 6'!G21:G21))</f>
        <v>0&gt;=0</v>
      </c>
      <c r="F128" s="366"/>
      <c r="G128" s="377"/>
    </row>
    <row r="129" spans="1:7" ht="25.5" x14ac:dyDescent="0.2">
      <c r="A129" s="382" t="str">
        <f>IF((SUM('Раздел 6'!D22:D22)&gt;=SUM('Раздел 6'!G22:G22)),"","Неверно!")</f>
        <v/>
      </c>
      <c r="B129" s="381" t="s">
        <v>681</v>
      </c>
      <c r="C129" s="380" t="s">
        <v>689</v>
      </c>
      <c r="D129" s="380" t="s">
        <v>683</v>
      </c>
      <c r="E129" s="379" t="str">
        <f>CONCATENATE(SUM('Раздел 6'!D22:D22),"&gt;=",SUM('Раздел 6'!G22:G22))</f>
        <v>389&gt;=0</v>
      </c>
      <c r="F129" s="366"/>
      <c r="G129" s="377"/>
    </row>
    <row r="130" spans="1:7" ht="25.5" x14ac:dyDescent="0.2">
      <c r="A130" s="382" t="str">
        <f>IF((SUM('Раздел 6'!D23:D23)&gt;=SUM('Раздел 6'!G23:G23)),"","Неверно!")</f>
        <v/>
      </c>
      <c r="B130" s="381" t="s">
        <v>681</v>
      </c>
      <c r="C130" s="380" t="s">
        <v>690</v>
      </c>
      <c r="D130" s="380" t="s">
        <v>683</v>
      </c>
      <c r="E130" s="379" t="str">
        <f>CONCATENATE(SUM('Раздел 6'!D23:D23),"&gt;=",SUM('Раздел 6'!G23:G23))</f>
        <v>82&gt;=0</v>
      </c>
      <c r="F130" s="366"/>
      <c r="G130" s="377"/>
    </row>
    <row r="131" spans="1:7" ht="25.5" x14ac:dyDescent="0.2">
      <c r="A131" s="382" t="str">
        <f>IF((SUM('Раздел 6'!D24:D24)&gt;=SUM('Раздел 6'!G24:G24)),"","Неверно!")</f>
        <v/>
      </c>
      <c r="B131" s="381" t="s">
        <v>681</v>
      </c>
      <c r="C131" s="380" t="s">
        <v>691</v>
      </c>
      <c r="D131" s="380" t="s">
        <v>683</v>
      </c>
      <c r="E131" s="379" t="str">
        <f>CONCATENATE(SUM('Раздел 6'!D24:D24),"&gt;=",SUM('Раздел 6'!G24:G24))</f>
        <v>0&gt;=0</v>
      </c>
      <c r="F131" s="366"/>
      <c r="G131" s="377"/>
    </row>
    <row r="132" spans="1:7" ht="25.5" x14ac:dyDescent="0.2">
      <c r="A132" s="382" t="str">
        <f>IF((SUM('Раздел 6'!D25:D25)&gt;=SUM('Раздел 6'!G25:G25)),"","Неверно!")</f>
        <v/>
      </c>
      <c r="B132" s="381" t="s">
        <v>681</v>
      </c>
      <c r="C132" s="380" t="s">
        <v>692</v>
      </c>
      <c r="D132" s="380" t="s">
        <v>683</v>
      </c>
      <c r="E132" s="379" t="str">
        <f>CONCATENATE(SUM('Раздел 6'!D25:D25),"&gt;=",SUM('Раздел 6'!G25:G25))</f>
        <v>0&gt;=0</v>
      </c>
      <c r="F132" s="366"/>
      <c r="G132" s="377"/>
    </row>
    <row r="133" spans="1:7" ht="25.5" x14ac:dyDescent="0.2">
      <c r="A133" s="382" t="str">
        <f>IF((SUM('Раздел 6'!D26:D26)&gt;=SUM('Раздел 6'!G26:G26)),"","Неверно!")</f>
        <v/>
      </c>
      <c r="B133" s="381" t="s">
        <v>681</v>
      </c>
      <c r="C133" s="380" t="s">
        <v>693</v>
      </c>
      <c r="D133" s="380" t="s">
        <v>683</v>
      </c>
      <c r="E133" s="379" t="str">
        <f>CONCATENATE(SUM('Раздел 6'!D26:D26),"&gt;=",SUM('Раздел 6'!G26:G26))</f>
        <v>0&gt;=0</v>
      </c>
      <c r="F133" s="366"/>
      <c r="G133" s="377"/>
    </row>
    <row r="134" spans="1:7" ht="25.5" x14ac:dyDescent="0.2">
      <c r="A134" s="382" t="str">
        <f>IF((SUM('Раздел 6'!D9:D9)&gt;=SUM('Раздел 6'!G9:G9)),"","Неверно!")</f>
        <v/>
      </c>
      <c r="B134" s="381" t="s">
        <v>681</v>
      </c>
      <c r="C134" s="380" t="s">
        <v>694</v>
      </c>
      <c r="D134" s="380" t="s">
        <v>683</v>
      </c>
      <c r="E134" s="379" t="str">
        <f>CONCATENATE(SUM('Раздел 6'!D9:D9),"&gt;=",SUM('Раздел 6'!G9:G9))</f>
        <v>964&gt;=96</v>
      </c>
      <c r="F134" s="366"/>
      <c r="G134" s="377"/>
    </row>
    <row r="135" spans="1:7" ht="25.5" x14ac:dyDescent="0.2">
      <c r="A135" s="382" t="str">
        <f>IF((SUM('Раздел 6'!D27:D27)&gt;=SUM('Раздел 6'!G27:G27)),"","Неверно!")</f>
        <v/>
      </c>
      <c r="B135" s="381" t="s">
        <v>681</v>
      </c>
      <c r="C135" s="380" t="s">
        <v>695</v>
      </c>
      <c r="D135" s="380" t="s">
        <v>683</v>
      </c>
      <c r="E135" s="379" t="str">
        <f>CONCATENATE(SUM('Раздел 6'!D27:D27),"&gt;=",SUM('Раздел 6'!G27:G27))</f>
        <v>0&gt;=0</v>
      </c>
      <c r="F135" s="366"/>
      <c r="G135" s="377"/>
    </row>
    <row r="136" spans="1:7" ht="25.5" x14ac:dyDescent="0.2">
      <c r="A136" s="382" t="str">
        <f>IF((SUM('Раздел 6'!D28:D28)&gt;=SUM('Раздел 6'!G28:G28)),"","Неверно!")</f>
        <v/>
      </c>
      <c r="B136" s="381" t="s">
        <v>681</v>
      </c>
      <c r="C136" s="380" t="s">
        <v>696</v>
      </c>
      <c r="D136" s="380" t="s">
        <v>683</v>
      </c>
      <c r="E136" s="379" t="str">
        <f>CONCATENATE(SUM('Раздел 6'!D28:D28),"&gt;=",SUM('Раздел 6'!G28:G28))</f>
        <v>0&gt;=0</v>
      </c>
      <c r="F136" s="366"/>
      <c r="G136" s="377"/>
    </row>
    <row r="137" spans="1:7" ht="25.5" x14ac:dyDescent="0.2">
      <c r="A137" s="382" t="str">
        <f>IF((SUM('Раздел 6'!D29:D29)&gt;=SUM('Раздел 6'!G29:G29)),"","Неверно!")</f>
        <v/>
      </c>
      <c r="B137" s="381" t="s">
        <v>681</v>
      </c>
      <c r="C137" s="380" t="s">
        <v>697</v>
      </c>
      <c r="D137" s="380" t="s">
        <v>683</v>
      </c>
      <c r="E137" s="379" t="str">
        <f>CONCATENATE(SUM('Раздел 6'!D29:D29),"&gt;=",SUM('Раздел 6'!G29:G29))</f>
        <v>0&gt;=0</v>
      </c>
      <c r="F137" s="366"/>
      <c r="G137" s="377"/>
    </row>
    <row r="138" spans="1:7" ht="25.5" x14ac:dyDescent="0.2">
      <c r="A138" s="382" t="str">
        <f>IF((SUM('Раздел 6'!D30:D30)&gt;=SUM('Раздел 6'!G30:G30)),"","Неверно!")</f>
        <v/>
      </c>
      <c r="B138" s="381" t="s">
        <v>681</v>
      </c>
      <c r="C138" s="380" t="s">
        <v>698</v>
      </c>
      <c r="D138" s="380" t="s">
        <v>683</v>
      </c>
      <c r="E138" s="379" t="str">
        <f>CONCATENATE(SUM('Раздел 6'!D30:D30),"&gt;=",SUM('Раздел 6'!G30:G30))</f>
        <v>3&gt;=0</v>
      </c>
      <c r="F138" s="366"/>
      <c r="G138" s="377"/>
    </row>
    <row r="139" spans="1:7" ht="25.5" x14ac:dyDescent="0.2">
      <c r="A139" s="382" t="str">
        <f>IF((SUM('Раздел 6'!D31:D31)&gt;=SUM('Раздел 6'!G31:G31)),"","Неверно!")</f>
        <v/>
      </c>
      <c r="B139" s="381" t="s">
        <v>681</v>
      </c>
      <c r="C139" s="380" t="s">
        <v>699</v>
      </c>
      <c r="D139" s="380" t="s">
        <v>683</v>
      </c>
      <c r="E139" s="379" t="str">
        <f>CONCATENATE(SUM('Раздел 6'!D31:D31),"&gt;=",SUM('Раздел 6'!G31:G31))</f>
        <v>0&gt;=0</v>
      </c>
      <c r="F139" s="366"/>
      <c r="G139" s="377"/>
    </row>
    <row r="140" spans="1:7" ht="25.5" x14ac:dyDescent="0.2">
      <c r="A140" s="382" t="str">
        <f>IF((SUM('Раздел 6'!D32:D32)&gt;=SUM('Раздел 6'!G32:G32)),"","Неверно!")</f>
        <v/>
      </c>
      <c r="B140" s="381" t="s">
        <v>681</v>
      </c>
      <c r="C140" s="380" t="s">
        <v>700</v>
      </c>
      <c r="D140" s="380" t="s">
        <v>683</v>
      </c>
      <c r="E140" s="379" t="str">
        <f>CONCATENATE(SUM('Раздел 6'!D32:D32),"&gt;=",SUM('Раздел 6'!G32:G32))</f>
        <v>0&gt;=0</v>
      </c>
      <c r="F140" s="366"/>
      <c r="G140" s="377"/>
    </row>
    <row r="141" spans="1:7" ht="25.5" x14ac:dyDescent="0.2">
      <c r="A141" s="382" t="str">
        <f>IF((SUM('Раздел 6'!D33:D33)&gt;=SUM('Раздел 6'!G33:G33)),"","Неверно!")</f>
        <v/>
      </c>
      <c r="B141" s="381" t="s">
        <v>681</v>
      </c>
      <c r="C141" s="380" t="s">
        <v>701</v>
      </c>
      <c r="D141" s="380" t="s">
        <v>683</v>
      </c>
      <c r="E141" s="379" t="str">
        <f>CONCATENATE(SUM('Раздел 6'!D33:D33),"&gt;=",SUM('Раздел 6'!G33:G33))</f>
        <v>0&gt;=0</v>
      </c>
      <c r="F141" s="366"/>
      <c r="G141" s="377"/>
    </row>
    <row r="142" spans="1:7" ht="25.5" x14ac:dyDescent="0.2">
      <c r="A142" s="382" t="str">
        <f>IF((SUM('Раздел 6'!D34:D34)&gt;=SUM('Раздел 6'!G34:G34)),"","Неверно!")</f>
        <v/>
      </c>
      <c r="B142" s="381" t="s">
        <v>681</v>
      </c>
      <c r="C142" s="380" t="s">
        <v>702</v>
      </c>
      <c r="D142" s="380" t="s">
        <v>683</v>
      </c>
      <c r="E142" s="379" t="str">
        <f>CONCATENATE(SUM('Раздел 6'!D34:D34),"&gt;=",SUM('Раздел 6'!G34:G34))</f>
        <v>0&gt;=0</v>
      </c>
      <c r="F142" s="366"/>
      <c r="G142" s="377"/>
    </row>
    <row r="143" spans="1:7" ht="25.5" x14ac:dyDescent="0.2">
      <c r="A143" s="382" t="str">
        <f>IF((SUM('Раздел 6'!D35:D35)&gt;=SUM('Раздел 6'!G35:G35)),"","Неверно!")</f>
        <v/>
      </c>
      <c r="B143" s="381" t="s">
        <v>681</v>
      </c>
      <c r="C143" s="380" t="s">
        <v>703</v>
      </c>
      <c r="D143" s="380" t="s">
        <v>683</v>
      </c>
      <c r="E143" s="379" t="str">
        <f>CONCATENATE(SUM('Раздел 6'!D35:D35),"&gt;=",SUM('Раздел 6'!G35:G35))</f>
        <v>48&gt;=0</v>
      </c>
      <c r="F143" s="366"/>
      <c r="G143" s="377"/>
    </row>
    <row r="144" spans="1:7" ht="25.5" x14ac:dyDescent="0.2">
      <c r="A144" s="382" t="str">
        <f>IF((SUM('Раздел 6'!D36:D36)&gt;=SUM('Раздел 6'!G36:G36)),"","Неверно!")</f>
        <v/>
      </c>
      <c r="B144" s="381" t="s">
        <v>681</v>
      </c>
      <c r="C144" s="380" t="s">
        <v>704</v>
      </c>
      <c r="D144" s="380" t="s">
        <v>683</v>
      </c>
      <c r="E144" s="379" t="str">
        <f>CONCATENATE(SUM('Раздел 6'!D36:D36),"&gt;=",SUM('Раздел 6'!G36:G36))</f>
        <v>0&gt;=0</v>
      </c>
      <c r="F144" s="366"/>
      <c r="G144" s="377"/>
    </row>
    <row r="145" spans="1:7" ht="25.5" x14ac:dyDescent="0.2">
      <c r="A145" s="382" t="str">
        <f>IF((SUM('Раздел 6'!D10:D10)&gt;=SUM('Раздел 6'!G10:G10)),"","Неверно!")</f>
        <v/>
      </c>
      <c r="B145" s="381" t="s">
        <v>681</v>
      </c>
      <c r="C145" s="380" t="s">
        <v>705</v>
      </c>
      <c r="D145" s="380" t="s">
        <v>683</v>
      </c>
      <c r="E145" s="379" t="str">
        <f>CONCATENATE(SUM('Раздел 6'!D10:D10),"&gt;=",SUM('Раздел 6'!G10:G10))</f>
        <v>0&gt;=0</v>
      </c>
      <c r="F145" s="366"/>
      <c r="G145" s="377"/>
    </row>
    <row r="146" spans="1:7" ht="25.5" x14ac:dyDescent="0.2">
      <c r="A146" s="382" t="str">
        <f>IF((SUM('Раздел 6'!D37:D37)&gt;=SUM('Раздел 6'!G37:G37)),"","Неверно!")</f>
        <v/>
      </c>
      <c r="B146" s="381" t="s">
        <v>681</v>
      </c>
      <c r="C146" s="380" t="s">
        <v>706</v>
      </c>
      <c r="D146" s="380" t="s">
        <v>683</v>
      </c>
      <c r="E146" s="379" t="str">
        <f>CONCATENATE(SUM('Раздел 6'!D37:D37),"&gt;=",SUM('Раздел 6'!G37:G37))</f>
        <v>0&gt;=0</v>
      </c>
      <c r="F146" s="366"/>
      <c r="G146" s="377"/>
    </row>
    <row r="147" spans="1:7" ht="25.5" x14ac:dyDescent="0.2">
      <c r="A147" s="382" t="str">
        <f>IF((SUM('Раздел 6'!D38:D38)&gt;=SUM('Раздел 6'!G38:G38)),"","Неверно!")</f>
        <v/>
      </c>
      <c r="B147" s="381" t="s">
        <v>681</v>
      </c>
      <c r="C147" s="380" t="s">
        <v>707</v>
      </c>
      <c r="D147" s="380" t="s">
        <v>683</v>
      </c>
      <c r="E147" s="379" t="str">
        <f>CONCATENATE(SUM('Раздел 6'!D38:D38),"&gt;=",SUM('Раздел 6'!G38:G38))</f>
        <v>0&gt;=0</v>
      </c>
      <c r="F147" s="366"/>
      <c r="G147" s="377"/>
    </row>
    <row r="148" spans="1:7" ht="25.5" x14ac:dyDescent="0.2">
      <c r="A148" s="382" t="str">
        <f>IF((SUM('Раздел 6'!D39:D39)&gt;=SUM('Раздел 6'!G39:G39)),"","Неверно!")</f>
        <v/>
      </c>
      <c r="B148" s="381" t="s">
        <v>681</v>
      </c>
      <c r="C148" s="380" t="s">
        <v>708</v>
      </c>
      <c r="D148" s="380" t="s">
        <v>683</v>
      </c>
      <c r="E148" s="379" t="str">
        <f>CONCATENATE(SUM('Раздел 6'!D39:D39),"&gt;=",SUM('Раздел 6'!G39:G39))</f>
        <v>0&gt;=0</v>
      </c>
      <c r="F148" s="366"/>
      <c r="G148" s="377"/>
    </row>
    <row r="149" spans="1:7" ht="25.5" x14ac:dyDescent="0.2">
      <c r="A149" s="382" t="str">
        <f>IF((SUM('Раздел 6'!D40:D40)&gt;=SUM('Раздел 6'!G40:G40)),"","Неверно!")</f>
        <v/>
      </c>
      <c r="B149" s="381" t="s">
        <v>681</v>
      </c>
      <c r="C149" s="380" t="s">
        <v>709</v>
      </c>
      <c r="D149" s="380" t="s">
        <v>683</v>
      </c>
      <c r="E149" s="379" t="str">
        <f>CONCATENATE(SUM('Раздел 6'!D40:D40),"&gt;=",SUM('Раздел 6'!G40:G40))</f>
        <v>0&gt;=0</v>
      </c>
      <c r="F149" s="366"/>
      <c r="G149" s="377"/>
    </row>
    <row r="150" spans="1:7" ht="25.5" x14ac:dyDescent="0.2">
      <c r="A150" s="382" t="str">
        <f>IF((SUM('Раздел 6'!D41:D41)&gt;=SUM('Раздел 6'!G41:G41)),"","Неверно!")</f>
        <v/>
      </c>
      <c r="B150" s="381" t="s">
        <v>681</v>
      </c>
      <c r="C150" s="380" t="s">
        <v>710</v>
      </c>
      <c r="D150" s="380" t="s">
        <v>683</v>
      </c>
      <c r="E150" s="379" t="str">
        <f>CONCATENATE(SUM('Раздел 6'!D41:D41),"&gt;=",SUM('Раздел 6'!G41:G41))</f>
        <v>0&gt;=0</v>
      </c>
      <c r="F150" s="366"/>
      <c r="G150" s="377"/>
    </row>
    <row r="151" spans="1:7" ht="25.5" x14ac:dyDescent="0.2">
      <c r="A151" s="382" t="str">
        <f>IF((SUM('Раздел 6'!D42:D42)&gt;=SUM('Раздел 6'!G42:G42)),"","Неверно!")</f>
        <v/>
      </c>
      <c r="B151" s="381" t="s">
        <v>681</v>
      </c>
      <c r="C151" s="380" t="s">
        <v>711</v>
      </c>
      <c r="D151" s="380" t="s">
        <v>683</v>
      </c>
      <c r="E151" s="379" t="str">
        <f>CONCATENATE(SUM('Раздел 6'!D42:D42),"&gt;=",SUM('Раздел 6'!G42:G42))</f>
        <v>0&gt;=0</v>
      </c>
      <c r="F151" s="366"/>
      <c r="G151" s="377"/>
    </row>
    <row r="152" spans="1:7" ht="25.5" x14ac:dyDescent="0.2">
      <c r="A152" s="382" t="str">
        <f>IF((SUM('Раздел 6'!D43:D43)&gt;=SUM('Раздел 6'!G43:G43)),"","Неверно!")</f>
        <v/>
      </c>
      <c r="B152" s="381" t="s">
        <v>681</v>
      </c>
      <c r="C152" s="380" t="s">
        <v>712</v>
      </c>
      <c r="D152" s="380" t="s">
        <v>683</v>
      </c>
      <c r="E152" s="379" t="str">
        <f>CONCATENATE(SUM('Раздел 6'!D43:D43),"&gt;=",SUM('Раздел 6'!G43:G43))</f>
        <v>0&gt;=0</v>
      </c>
      <c r="F152" s="366"/>
      <c r="G152" s="377"/>
    </row>
    <row r="153" spans="1:7" ht="25.5" x14ac:dyDescent="0.2">
      <c r="A153" s="382" t="str">
        <f>IF((SUM('Раздел 6'!D44:D44)&gt;=SUM('Раздел 6'!G44:G44)),"","Неверно!")</f>
        <v/>
      </c>
      <c r="B153" s="381" t="s">
        <v>681</v>
      </c>
      <c r="C153" s="380" t="s">
        <v>713</v>
      </c>
      <c r="D153" s="380" t="s">
        <v>683</v>
      </c>
      <c r="E153" s="379" t="str">
        <f>CONCATENATE(SUM('Раздел 6'!D44:D44),"&gt;=",SUM('Раздел 6'!G44:G44))</f>
        <v>1&gt;=0</v>
      </c>
      <c r="F153" s="366"/>
      <c r="G153" s="377"/>
    </row>
    <row r="154" spans="1:7" ht="25.5" x14ac:dyDescent="0.2">
      <c r="A154" s="382" t="str">
        <f>IF((SUM('Раздел 6'!D45:D45)&gt;=SUM('Раздел 6'!G45:G45)),"","Неверно!")</f>
        <v/>
      </c>
      <c r="B154" s="381" t="s">
        <v>681</v>
      </c>
      <c r="C154" s="380" t="s">
        <v>714</v>
      </c>
      <c r="D154" s="380" t="s">
        <v>683</v>
      </c>
      <c r="E154" s="379" t="str">
        <f>CONCATENATE(SUM('Раздел 6'!D45:D45),"&gt;=",SUM('Раздел 6'!G45:G45))</f>
        <v>12&gt;=1</v>
      </c>
      <c r="F154" s="366"/>
      <c r="G154" s="377"/>
    </row>
    <row r="155" spans="1:7" ht="25.5" x14ac:dyDescent="0.2">
      <c r="A155" s="382" t="str">
        <f>IF((SUM('Раздел 6'!D46:D46)&gt;=SUM('Раздел 6'!G46:G46)),"","Неверно!")</f>
        <v/>
      </c>
      <c r="B155" s="381" t="s">
        <v>681</v>
      </c>
      <c r="C155" s="380" t="s">
        <v>715</v>
      </c>
      <c r="D155" s="380" t="s">
        <v>683</v>
      </c>
      <c r="E155" s="379" t="str">
        <f>CONCATENATE(SUM('Раздел 6'!D46:D46),"&gt;=",SUM('Раздел 6'!G46:G46))</f>
        <v>1&gt;=0</v>
      </c>
      <c r="F155" s="366"/>
      <c r="G155" s="377"/>
    </row>
    <row r="156" spans="1:7" ht="25.5" x14ac:dyDescent="0.2">
      <c r="A156" s="382" t="str">
        <f>IF((SUM('Раздел 6'!D11:D11)&gt;=SUM('Раздел 6'!G11:G11)),"","Неверно!")</f>
        <v/>
      </c>
      <c r="B156" s="381" t="s">
        <v>681</v>
      </c>
      <c r="C156" s="380" t="s">
        <v>716</v>
      </c>
      <c r="D156" s="380" t="s">
        <v>683</v>
      </c>
      <c r="E156" s="379" t="str">
        <f>CONCATENATE(SUM('Раздел 6'!D11:D11),"&gt;=",SUM('Раздел 6'!G11:G11))</f>
        <v>2&gt;=2</v>
      </c>
      <c r="F156" s="366"/>
      <c r="G156" s="377"/>
    </row>
    <row r="157" spans="1:7" ht="25.5" x14ac:dyDescent="0.2">
      <c r="A157" s="382" t="str">
        <f>IF((SUM('Раздел 6'!D47:D47)&gt;=SUM('Раздел 6'!G47:G47)),"","Неверно!")</f>
        <v/>
      </c>
      <c r="B157" s="381" t="s">
        <v>681</v>
      </c>
      <c r="C157" s="380" t="s">
        <v>717</v>
      </c>
      <c r="D157" s="380" t="s">
        <v>683</v>
      </c>
      <c r="E157" s="379" t="str">
        <f>CONCATENATE(SUM('Раздел 6'!D47:D47),"&gt;=",SUM('Раздел 6'!G47:G47))</f>
        <v>65&gt;=2</v>
      </c>
      <c r="F157" s="366"/>
      <c r="G157" s="377"/>
    </row>
    <row r="158" spans="1:7" ht="25.5" x14ac:dyDescent="0.2">
      <c r="A158" s="382" t="str">
        <f>IF((SUM('Раздел 6'!D48:D48)&gt;=SUM('Раздел 6'!G48:G48)),"","Неверно!")</f>
        <v/>
      </c>
      <c r="B158" s="381" t="s">
        <v>681</v>
      </c>
      <c r="C158" s="380" t="s">
        <v>718</v>
      </c>
      <c r="D158" s="380" t="s">
        <v>683</v>
      </c>
      <c r="E158" s="379" t="str">
        <f>CONCATENATE(SUM('Раздел 6'!D48:D48),"&gt;=",SUM('Раздел 6'!G48:G48))</f>
        <v>0&gt;=0</v>
      </c>
      <c r="F158" s="366"/>
      <c r="G158" s="377"/>
    </row>
    <row r="159" spans="1:7" ht="25.5" x14ac:dyDescent="0.2">
      <c r="A159" s="382" t="str">
        <f>IF((SUM('Раздел 6'!D49:D49)&gt;=SUM('Раздел 6'!G49:G49)),"","Неверно!")</f>
        <v/>
      </c>
      <c r="B159" s="381" t="s">
        <v>681</v>
      </c>
      <c r="C159" s="380" t="s">
        <v>719</v>
      </c>
      <c r="D159" s="380" t="s">
        <v>683</v>
      </c>
      <c r="E159" s="379" t="str">
        <f>CONCATENATE(SUM('Раздел 6'!D49:D49),"&gt;=",SUM('Раздел 6'!G49:G49))</f>
        <v>0&gt;=0</v>
      </c>
      <c r="F159" s="366"/>
      <c r="G159" s="377"/>
    </row>
    <row r="160" spans="1:7" ht="25.5" x14ac:dyDescent="0.2">
      <c r="A160" s="382" t="str">
        <f>IF((SUM('Раздел 6'!D12:D12)&gt;=SUM('Раздел 6'!G12:G12)),"","Неверно!")</f>
        <v/>
      </c>
      <c r="B160" s="381" t="s">
        <v>681</v>
      </c>
      <c r="C160" s="380" t="s">
        <v>720</v>
      </c>
      <c r="D160" s="380" t="s">
        <v>683</v>
      </c>
      <c r="E160" s="379" t="str">
        <f>CONCATENATE(SUM('Раздел 6'!D12:D12),"&gt;=",SUM('Раздел 6'!G12:G12))</f>
        <v>0&gt;=0</v>
      </c>
      <c r="F160" s="366"/>
      <c r="G160" s="377"/>
    </row>
    <row r="161" spans="1:7" ht="25.5" x14ac:dyDescent="0.2">
      <c r="A161" s="382" t="str">
        <f>IF((SUM('Раздел 6'!D13:D13)&gt;=SUM('Раздел 6'!G13:G13)),"","Неверно!")</f>
        <v/>
      </c>
      <c r="B161" s="381" t="s">
        <v>681</v>
      </c>
      <c r="C161" s="380" t="s">
        <v>721</v>
      </c>
      <c r="D161" s="380" t="s">
        <v>683</v>
      </c>
      <c r="E161" s="379" t="str">
        <f>CONCATENATE(SUM('Раздел 6'!D13:D13),"&gt;=",SUM('Раздел 6'!G13:G13))</f>
        <v>1&gt;=0</v>
      </c>
      <c r="F161" s="366"/>
      <c r="G161" s="377"/>
    </row>
    <row r="162" spans="1:7" ht="25.5" x14ac:dyDescent="0.2">
      <c r="A162" s="382" t="str">
        <f>IF((SUM('Раздел 6'!D14:D14)&gt;=SUM('Раздел 6'!G14:G14)),"","Неверно!")</f>
        <v/>
      </c>
      <c r="B162" s="381" t="s">
        <v>681</v>
      </c>
      <c r="C162" s="380" t="s">
        <v>722</v>
      </c>
      <c r="D162" s="380" t="s">
        <v>683</v>
      </c>
      <c r="E162" s="379" t="str">
        <f>CONCATENATE(SUM('Раздел 6'!D14:D14),"&gt;=",SUM('Раздел 6'!G14:G14))</f>
        <v>0&gt;=0</v>
      </c>
      <c r="F162" s="366"/>
      <c r="G162" s="377"/>
    </row>
    <row r="163" spans="1:7" ht="25.5" x14ac:dyDescent="0.2">
      <c r="A163" s="382" t="str">
        <f>IF((SUM('Раздел 6'!D15:D15)&gt;=SUM('Раздел 6'!G15:G15)),"","Неверно!")</f>
        <v/>
      </c>
      <c r="B163" s="381" t="s">
        <v>681</v>
      </c>
      <c r="C163" s="380" t="s">
        <v>723</v>
      </c>
      <c r="D163" s="380" t="s">
        <v>683</v>
      </c>
      <c r="E163" s="379" t="str">
        <f>CONCATENATE(SUM('Раздел 6'!D15:D15),"&gt;=",SUM('Раздел 6'!G15:G15))</f>
        <v>184&gt;=40</v>
      </c>
      <c r="F163" s="366"/>
      <c r="G163" s="377"/>
    </row>
    <row r="164" spans="1:7" ht="25.5" x14ac:dyDescent="0.2">
      <c r="A164" s="382" t="str">
        <f>IF((SUM('Раздел 6'!D16:D16)&gt;=SUM('Раздел 6'!G16:G16)),"","Неверно!")</f>
        <v/>
      </c>
      <c r="B164" s="381" t="s">
        <v>681</v>
      </c>
      <c r="C164" s="380" t="s">
        <v>724</v>
      </c>
      <c r="D164" s="380" t="s">
        <v>683</v>
      </c>
      <c r="E164" s="379" t="str">
        <f>CONCATENATE(SUM('Раздел 6'!D16:D16),"&gt;=",SUM('Раздел 6'!G16:G16))</f>
        <v>0&gt;=0</v>
      </c>
      <c r="F164" s="366"/>
      <c r="G164" s="377"/>
    </row>
    <row r="165" spans="1:7" ht="25.5" x14ac:dyDescent="0.2">
      <c r="A165" s="382" t="str">
        <f>IF((SUM('Раздел 6'!D8:D8)&gt;=SUM('Раздел 6'!H8:H8)),"","Неверно!")</f>
        <v/>
      </c>
      <c r="B165" s="381" t="s">
        <v>725</v>
      </c>
      <c r="C165" s="380" t="s">
        <v>726</v>
      </c>
      <c r="D165" s="380" t="s">
        <v>727</v>
      </c>
      <c r="E165" s="379" t="str">
        <f>CONCATENATE(SUM('Раздел 6'!D8:D8),"&gt;=",SUM('Раздел 6'!H8:H8))</f>
        <v>964&gt;=3</v>
      </c>
      <c r="F165" s="366"/>
      <c r="G165" s="377"/>
    </row>
    <row r="166" spans="1:7" ht="25.5" x14ac:dyDescent="0.2">
      <c r="A166" s="382" t="str">
        <f>IF((SUM('Раздел 6'!D17:D17)&gt;=SUM('Раздел 6'!H17:H17)),"","Неверно!")</f>
        <v/>
      </c>
      <c r="B166" s="381" t="s">
        <v>725</v>
      </c>
      <c r="C166" s="380" t="s">
        <v>728</v>
      </c>
      <c r="D166" s="380" t="s">
        <v>727</v>
      </c>
      <c r="E166" s="379" t="str">
        <f>CONCATENATE(SUM('Раздел 6'!D17:D17),"&gt;=",SUM('Раздел 6'!H17:H17))</f>
        <v>65&gt;=0</v>
      </c>
      <c r="F166" s="366"/>
      <c r="G166" s="377"/>
    </row>
    <row r="167" spans="1:7" ht="25.5" x14ac:dyDescent="0.2">
      <c r="A167" s="382" t="str">
        <f>IF((SUM('Раздел 6'!D18:D18)&gt;=SUM('Раздел 6'!H18:H18)),"","Неверно!")</f>
        <v/>
      </c>
      <c r="B167" s="381" t="s">
        <v>725</v>
      </c>
      <c r="C167" s="380" t="s">
        <v>729</v>
      </c>
      <c r="D167" s="380" t="s">
        <v>727</v>
      </c>
      <c r="E167" s="379" t="str">
        <f>CONCATENATE(SUM('Раздел 6'!D18:D18),"&gt;=",SUM('Раздел 6'!H18:H18))</f>
        <v>0&gt;=0</v>
      </c>
      <c r="F167" s="366"/>
      <c r="G167" s="377"/>
    </row>
    <row r="168" spans="1:7" ht="25.5" x14ac:dyDescent="0.2">
      <c r="A168" s="382" t="str">
        <f>IF((SUM('Раздел 6'!D19:D19)&gt;=SUM('Раздел 6'!H19:H19)),"","Неверно!")</f>
        <v/>
      </c>
      <c r="B168" s="381" t="s">
        <v>725</v>
      </c>
      <c r="C168" s="380" t="s">
        <v>730</v>
      </c>
      <c r="D168" s="380" t="s">
        <v>727</v>
      </c>
      <c r="E168" s="379" t="str">
        <f>CONCATENATE(SUM('Раздел 6'!D19:D19),"&gt;=",SUM('Раздел 6'!H19:H19))</f>
        <v>0&gt;=0</v>
      </c>
      <c r="F168" s="366"/>
      <c r="G168" s="377"/>
    </row>
    <row r="169" spans="1:7" ht="25.5" x14ac:dyDescent="0.2">
      <c r="A169" s="382" t="str">
        <f>IF((SUM('Раздел 6'!D20:D20)&gt;=SUM('Раздел 6'!H20:H20)),"","Неверно!")</f>
        <v/>
      </c>
      <c r="B169" s="381" t="s">
        <v>725</v>
      </c>
      <c r="C169" s="380" t="s">
        <v>731</v>
      </c>
      <c r="D169" s="380" t="s">
        <v>727</v>
      </c>
      <c r="E169" s="379" t="str">
        <f>CONCATENATE(SUM('Раздел 6'!D20:D20),"&gt;=",SUM('Раздел 6'!H20:H20))</f>
        <v>111&gt;=3</v>
      </c>
      <c r="F169" s="366"/>
      <c r="G169" s="377"/>
    </row>
    <row r="170" spans="1:7" ht="25.5" x14ac:dyDescent="0.2">
      <c r="A170" s="382" t="str">
        <f>IF((SUM('Раздел 6'!D21:D21)&gt;=SUM('Раздел 6'!H21:H21)),"","Неверно!")</f>
        <v/>
      </c>
      <c r="B170" s="381" t="s">
        <v>725</v>
      </c>
      <c r="C170" s="380" t="s">
        <v>732</v>
      </c>
      <c r="D170" s="380" t="s">
        <v>727</v>
      </c>
      <c r="E170" s="379" t="str">
        <f>CONCATENATE(SUM('Раздел 6'!D21:D21),"&gt;=",SUM('Раздел 6'!H21:H21))</f>
        <v>0&gt;=0</v>
      </c>
      <c r="F170" s="366"/>
      <c r="G170" s="377"/>
    </row>
    <row r="171" spans="1:7" ht="25.5" x14ac:dyDescent="0.2">
      <c r="A171" s="382" t="str">
        <f>IF((SUM('Раздел 6'!D22:D22)&gt;=SUM('Раздел 6'!H22:H22)),"","Неверно!")</f>
        <v/>
      </c>
      <c r="B171" s="381" t="s">
        <v>725</v>
      </c>
      <c r="C171" s="380" t="s">
        <v>733</v>
      </c>
      <c r="D171" s="380" t="s">
        <v>727</v>
      </c>
      <c r="E171" s="379" t="str">
        <f>CONCATENATE(SUM('Раздел 6'!D22:D22),"&gt;=",SUM('Раздел 6'!H22:H22))</f>
        <v>389&gt;=0</v>
      </c>
      <c r="F171" s="366"/>
      <c r="G171" s="377"/>
    </row>
    <row r="172" spans="1:7" ht="25.5" x14ac:dyDescent="0.2">
      <c r="A172" s="382" t="str">
        <f>IF((SUM('Раздел 6'!D23:D23)&gt;=SUM('Раздел 6'!H23:H23)),"","Неверно!")</f>
        <v/>
      </c>
      <c r="B172" s="381" t="s">
        <v>725</v>
      </c>
      <c r="C172" s="380" t="s">
        <v>734</v>
      </c>
      <c r="D172" s="380" t="s">
        <v>727</v>
      </c>
      <c r="E172" s="379" t="str">
        <f>CONCATENATE(SUM('Раздел 6'!D23:D23),"&gt;=",SUM('Раздел 6'!H23:H23))</f>
        <v>82&gt;=0</v>
      </c>
      <c r="F172" s="366"/>
      <c r="G172" s="377"/>
    </row>
    <row r="173" spans="1:7" ht="25.5" x14ac:dyDescent="0.2">
      <c r="A173" s="382" t="str">
        <f>IF((SUM('Раздел 6'!D24:D24)&gt;=SUM('Раздел 6'!H24:H24)),"","Неверно!")</f>
        <v/>
      </c>
      <c r="B173" s="381" t="s">
        <v>725</v>
      </c>
      <c r="C173" s="380" t="s">
        <v>735</v>
      </c>
      <c r="D173" s="380" t="s">
        <v>727</v>
      </c>
      <c r="E173" s="379" t="str">
        <f>CONCATENATE(SUM('Раздел 6'!D24:D24),"&gt;=",SUM('Раздел 6'!H24:H24))</f>
        <v>0&gt;=0</v>
      </c>
      <c r="F173" s="366"/>
      <c r="G173" s="377"/>
    </row>
    <row r="174" spans="1:7" ht="25.5" x14ac:dyDescent="0.2">
      <c r="A174" s="382" t="str">
        <f>IF((SUM('Раздел 6'!D25:D25)&gt;=SUM('Раздел 6'!H25:H25)),"","Неверно!")</f>
        <v/>
      </c>
      <c r="B174" s="381" t="s">
        <v>725</v>
      </c>
      <c r="C174" s="380" t="s">
        <v>736</v>
      </c>
      <c r="D174" s="380" t="s">
        <v>727</v>
      </c>
      <c r="E174" s="379" t="str">
        <f>CONCATENATE(SUM('Раздел 6'!D25:D25),"&gt;=",SUM('Раздел 6'!H25:H25))</f>
        <v>0&gt;=0</v>
      </c>
      <c r="F174" s="366"/>
      <c r="G174" s="377"/>
    </row>
    <row r="175" spans="1:7" ht="25.5" x14ac:dyDescent="0.2">
      <c r="A175" s="382" t="str">
        <f>IF((SUM('Раздел 6'!D26:D26)&gt;=SUM('Раздел 6'!H26:H26)),"","Неверно!")</f>
        <v/>
      </c>
      <c r="B175" s="381" t="s">
        <v>725</v>
      </c>
      <c r="C175" s="380" t="s">
        <v>737</v>
      </c>
      <c r="D175" s="380" t="s">
        <v>727</v>
      </c>
      <c r="E175" s="379" t="str">
        <f>CONCATENATE(SUM('Раздел 6'!D26:D26),"&gt;=",SUM('Раздел 6'!H26:H26))</f>
        <v>0&gt;=0</v>
      </c>
      <c r="F175" s="366"/>
      <c r="G175" s="377"/>
    </row>
    <row r="176" spans="1:7" ht="25.5" x14ac:dyDescent="0.2">
      <c r="A176" s="382" t="str">
        <f>IF((SUM('Раздел 6'!D9:D9)&gt;=SUM('Раздел 6'!H9:H9)),"","Неверно!")</f>
        <v/>
      </c>
      <c r="B176" s="381" t="s">
        <v>725</v>
      </c>
      <c r="C176" s="380" t="s">
        <v>738</v>
      </c>
      <c r="D176" s="380" t="s">
        <v>727</v>
      </c>
      <c r="E176" s="379" t="str">
        <f>CONCATENATE(SUM('Раздел 6'!D9:D9),"&gt;=",SUM('Раздел 6'!H9:H9))</f>
        <v>964&gt;=3</v>
      </c>
      <c r="F176" s="366"/>
      <c r="G176" s="377"/>
    </row>
    <row r="177" spans="1:7" ht="25.5" x14ac:dyDescent="0.2">
      <c r="A177" s="382" t="str">
        <f>IF((SUM('Раздел 6'!D27:D27)&gt;=SUM('Раздел 6'!H27:H27)),"","Неверно!")</f>
        <v/>
      </c>
      <c r="B177" s="381" t="s">
        <v>725</v>
      </c>
      <c r="C177" s="380" t="s">
        <v>739</v>
      </c>
      <c r="D177" s="380" t="s">
        <v>727</v>
      </c>
      <c r="E177" s="379" t="str">
        <f>CONCATENATE(SUM('Раздел 6'!D27:D27),"&gt;=",SUM('Раздел 6'!H27:H27))</f>
        <v>0&gt;=0</v>
      </c>
      <c r="F177" s="366"/>
      <c r="G177" s="377"/>
    </row>
    <row r="178" spans="1:7" ht="25.5" x14ac:dyDescent="0.2">
      <c r="A178" s="382" t="str">
        <f>IF((SUM('Раздел 6'!D28:D28)&gt;=SUM('Раздел 6'!H28:H28)),"","Неверно!")</f>
        <v/>
      </c>
      <c r="B178" s="381" t="s">
        <v>725</v>
      </c>
      <c r="C178" s="380" t="s">
        <v>740</v>
      </c>
      <c r="D178" s="380" t="s">
        <v>727</v>
      </c>
      <c r="E178" s="379" t="str">
        <f>CONCATENATE(SUM('Раздел 6'!D28:D28),"&gt;=",SUM('Раздел 6'!H28:H28))</f>
        <v>0&gt;=0</v>
      </c>
      <c r="F178" s="366"/>
      <c r="G178" s="377"/>
    </row>
    <row r="179" spans="1:7" ht="25.5" x14ac:dyDescent="0.2">
      <c r="A179" s="382" t="str">
        <f>IF((SUM('Раздел 6'!D29:D29)&gt;=SUM('Раздел 6'!H29:H29)),"","Неверно!")</f>
        <v/>
      </c>
      <c r="B179" s="381" t="s">
        <v>725</v>
      </c>
      <c r="C179" s="380" t="s">
        <v>741</v>
      </c>
      <c r="D179" s="380" t="s">
        <v>727</v>
      </c>
      <c r="E179" s="379" t="str">
        <f>CONCATENATE(SUM('Раздел 6'!D29:D29),"&gt;=",SUM('Раздел 6'!H29:H29))</f>
        <v>0&gt;=0</v>
      </c>
      <c r="F179" s="366"/>
      <c r="G179" s="377"/>
    </row>
    <row r="180" spans="1:7" ht="25.5" x14ac:dyDescent="0.2">
      <c r="A180" s="382" t="str">
        <f>IF((SUM('Раздел 6'!D30:D30)&gt;=SUM('Раздел 6'!H30:H30)),"","Неверно!")</f>
        <v/>
      </c>
      <c r="B180" s="381" t="s">
        <v>725</v>
      </c>
      <c r="C180" s="380" t="s">
        <v>742</v>
      </c>
      <c r="D180" s="380" t="s">
        <v>727</v>
      </c>
      <c r="E180" s="379" t="str">
        <f>CONCATENATE(SUM('Раздел 6'!D30:D30),"&gt;=",SUM('Раздел 6'!H30:H30))</f>
        <v>3&gt;=0</v>
      </c>
      <c r="F180" s="366"/>
      <c r="G180" s="377"/>
    </row>
    <row r="181" spans="1:7" ht="25.5" x14ac:dyDescent="0.2">
      <c r="A181" s="382" t="str">
        <f>IF((SUM('Раздел 6'!D31:D31)&gt;=SUM('Раздел 6'!H31:H31)),"","Неверно!")</f>
        <v/>
      </c>
      <c r="B181" s="381" t="s">
        <v>725</v>
      </c>
      <c r="C181" s="380" t="s">
        <v>743</v>
      </c>
      <c r="D181" s="380" t="s">
        <v>727</v>
      </c>
      <c r="E181" s="379" t="str">
        <f>CONCATENATE(SUM('Раздел 6'!D31:D31),"&gt;=",SUM('Раздел 6'!H31:H31))</f>
        <v>0&gt;=0</v>
      </c>
      <c r="F181" s="366"/>
      <c r="G181" s="377"/>
    </row>
    <row r="182" spans="1:7" ht="25.5" x14ac:dyDescent="0.2">
      <c r="A182" s="382" t="str">
        <f>IF((SUM('Раздел 6'!D32:D32)&gt;=SUM('Раздел 6'!H32:H32)),"","Неверно!")</f>
        <v/>
      </c>
      <c r="B182" s="381" t="s">
        <v>725</v>
      </c>
      <c r="C182" s="380" t="s">
        <v>744</v>
      </c>
      <c r="D182" s="380" t="s">
        <v>727</v>
      </c>
      <c r="E182" s="379" t="str">
        <f>CONCATENATE(SUM('Раздел 6'!D32:D32),"&gt;=",SUM('Раздел 6'!H32:H32))</f>
        <v>0&gt;=0</v>
      </c>
      <c r="F182" s="366"/>
      <c r="G182" s="377"/>
    </row>
    <row r="183" spans="1:7" ht="25.5" x14ac:dyDescent="0.2">
      <c r="A183" s="382" t="str">
        <f>IF((SUM('Раздел 6'!D33:D33)&gt;=SUM('Раздел 6'!H33:H33)),"","Неверно!")</f>
        <v/>
      </c>
      <c r="B183" s="381" t="s">
        <v>725</v>
      </c>
      <c r="C183" s="380" t="s">
        <v>745</v>
      </c>
      <c r="D183" s="380" t="s">
        <v>727</v>
      </c>
      <c r="E183" s="379" t="str">
        <f>CONCATENATE(SUM('Раздел 6'!D33:D33),"&gt;=",SUM('Раздел 6'!H33:H33))</f>
        <v>0&gt;=0</v>
      </c>
      <c r="F183" s="366"/>
      <c r="G183" s="377"/>
    </row>
    <row r="184" spans="1:7" ht="25.5" x14ac:dyDescent="0.2">
      <c r="A184" s="382" t="str">
        <f>IF((SUM('Раздел 6'!D34:D34)&gt;=SUM('Раздел 6'!H34:H34)),"","Неверно!")</f>
        <v/>
      </c>
      <c r="B184" s="381" t="s">
        <v>725</v>
      </c>
      <c r="C184" s="380" t="s">
        <v>746</v>
      </c>
      <c r="D184" s="380" t="s">
        <v>727</v>
      </c>
      <c r="E184" s="379" t="str">
        <f>CONCATENATE(SUM('Раздел 6'!D34:D34),"&gt;=",SUM('Раздел 6'!H34:H34))</f>
        <v>0&gt;=0</v>
      </c>
      <c r="F184" s="366"/>
      <c r="G184" s="377"/>
    </row>
    <row r="185" spans="1:7" ht="25.5" x14ac:dyDescent="0.2">
      <c r="A185" s="382" t="str">
        <f>IF((SUM('Раздел 6'!D35:D35)&gt;=SUM('Раздел 6'!H35:H35)),"","Неверно!")</f>
        <v/>
      </c>
      <c r="B185" s="381" t="s">
        <v>725</v>
      </c>
      <c r="C185" s="380" t="s">
        <v>747</v>
      </c>
      <c r="D185" s="380" t="s">
        <v>727</v>
      </c>
      <c r="E185" s="379" t="str">
        <f>CONCATENATE(SUM('Раздел 6'!D35:D35),"&gt;=",SUM('Раздел 6'!H35:H35))</f>
        <v>48&gt;=0</v>
      </c>
      <c r="F185" s="366"/>
      <c r="G185" s="377"/>
    </row>
    <row r="186" spans="1:7" ht="25.5" x14ac:dyDescent="0.2">
      <c r="A186" s="382" t="str">
        <f>IF((SUM('Раздел 6'!D36:D36)&gt;=SUM('Раздел 6'!H36:H36)),"","Неверно!")</f>
        <v/>
      </c>
      <c r="B186" s="381" t="s">
        <v>725</v>
      </c>
      <c r="C186" s="380" t="s">
        <v>748</v>
      </c>
      <c r="D186" s="380" t="s">
        <v>727</v>
      </c>
      <c r="E186" s="379" t="str">
        <f>CONCATENATE(SUM('Раздел 6'!D36:D36),"&gt;=",SUM('Раздел 6'!H36:H36))</f>
        <v>0&gt;=0</v>
      </c>
      <c r="F186" s="366"/>
      <c r="G186" s="377"/>
    </row>
    <row r="187" spans="1:7" ht="25.5" x14ac:dyDescent="0.2">
      <c r="A187" s="382" t="str">
        <f>IF((SUM('Раздел 6'!D10:D10)&gt;=SUM('Раздел 6'!H10:H10)),"","Неверно!")</f>
        <v/>
      </c>
      <c r="B187" s="381" t="s">
        <v>725</v>
      </c>
      <c r="C187" s="380" t="s">
        <v>749</v>
      </c>
      <c r="D187" s="380" t="s">
        <v>727</v>
      </c>
      <c r="E187" s="379" t="str">
        <f>CONCATENATE(SUM('Раздел 6'!D10:D10),"&gt;=",SUM('Раздел 6'!H10:H10))</f>
        <v>0&gt;=0</v>
      </c>
      <c r="F187" s="366"/>
      <c r="G187" s="377"/>
    </row>
    <row r="188" spans="1:7" ht="25.5" x14ac:dyDescent="0.2">
      <c r="A188" s="382" t="str">
        <f>IF((SUM('Раздел 6'!D37:D37)&gt;=SUM('Раздел 6'!H37:H37)),"","Неверно!")</f>
        <v/>
      </c>
      <c r="B188" s="381" t="s">
        <v>725</v>
      </c>
      <c r="C188" s="380" t="s">
        <v>750</v>
      </c>
      <c r="D188" s="380" t="s">
        <v>727</v>
      </c>
      <c r="E188" s="379" t="str">
        <f>CONCATENATE(SUM('Раздел 6'!D37:D37),"&gt;=",SUM('Раздел 6'!H37:H37))</f>
        <v>0&gt;=0</v>
      </c>
      <c r="F188" s="366"/>
      <c r="G188" s="377"/>
    </row>
    <row r="189" spans="1:7" ht="25.5" x14ac:dyDescent="0.2">
      <c r="A189" s="382" t="str">
        <f>IF((SUM('Раздел 6'!D38:D38)&gt;=SUM('Раздел 6'!H38:H38)),"","Неверно!")</f>
        <v/>
      </c>
      <c r="B189" s="381" t="s">
        <v>725</v>
      </c>
      <c r="C189" s="380" t="s">
        <v>751</v>
      </c>
      <c r="D189" s="380" t="s">
        <v>727</v>
      </c>
      <c r="E189" s="379" t="str">
        <f>CONCATENATE(SUM('Раздел 6'!D38:D38),"&gt;=",SUM('Раздел 6'!H38:H38))</f>
        <v>0&gt;=0</v>
      </c>
      <c r="F189" s="366"/>
      <c r="G189" s="377"/>
    </row>
    <row r="190" spans="1:7" ht="25.5" x14ac:dyDescent="0.2">
      <c r="A190" s="382" t="str">
        <f>IF((SUM('Раздел 6'!D39:D39)&gt;=SUM('Раздел 6'!H39:H39)),"","Неверно!")</f>
        <v/>
      </c>
      <c r="B190" s="381" t="s">
        <v>725</v>
      </c>
      <c r="C190" s="380" t="s">
        <v>752</v>
      </c>
      <c r="D190" s="380" t="s">
        <v>727</v>
      </c>
      <c r="E190" s="379" t="str">
        <f>CONCATENATE(SUM('Раздел 6'!D39:D39),"&gt;=",SUM('Раздел 6'!H39:H39))</f>
        <v>0&gt;=0</v>
      </c>
      <c r="F190" s="366"/>
      <c r="G190" s="377"/>
    </row>
    <row r="191" spans="1:7" ht="25.5" x14ac:dyDescent="0.2">
      <c r="A191" s="382" t="str">
        <f>IF((SUM('Раздел 6'!D40:D40)&gt;=SUM('Раздел 6'!H40:H40)),"","Неверно!")</f>
        <v/>
      </c>
      <c r="B191" s="381" t="s">
        <v>725</v>
      </c>
      <c r="C191" s="380" t="s">
        <v>753</v>
      </c>
      <c r="D191" s="380" t="s">
        <v>727</v>
      </c>
      <c r="E191" s="379" t="str">
        <f>CONCATENATE(SUM('Раздел 6'!D40:D40),"&gt;=",SUM('Раздел 6'!H40:H40))</f>
        <v>0&gt;=0</v>
      </c>
      <c r="F191" s="366"/>
      <c r="G191" s="377"/>
    </row>
    <row r="192" spans="1:7" ht="25.5" x14ac:dyDescent="0.2">
      <c r="A192" s="382" t="str">
        <f>IF((SUM('Раздел 6'!D41:D41)&gt;=SUM('Раздел 6'!H41:H41)),"","Неверно!")</f>
        <v/>
      </c>
      <c r="B192" s="381" t="s">
        <v>725</v>
      </c>
      <c r="C192" s="380" t="s">
        <v>754</v>
      </c>
      <c r="D192" s="380" t="s">
        <v>727</v>
      </c>
      <c r="E192" s="379" t="str">
        <f>CONCATENATE(SUM('Раздел 6'!D41:D41),"&gt;=",SUM('Раздел 6'!H41:H41))</f>
        <v>0&gt;=0</v>
      </c>
      <c r="F192" s="366"/>
      <c r="G192" s="377"/>
    </row>
    <row r="193" spans="1:7" ht="25.5" x14ac:dyDescent="0.2">
      <c r="A193" s="382" t="str">
        <f>IF((SUM('Раздел 6'!D42:D42)&gt;=SUM('Раздел 6'!H42:H42)),"","Неверно!")</f>
        <v/>
      </c>
      <c r="B193" s="381" t="s">
        <v>725</v>
      </c>
      <c r="C193" s="380" t="s">
        <v>755</v>
      </c>
      <c r="D193" s="380" t="s">
        <v>727</v>
      </c>
      <c r="E193" s="379" t="str">
        <f>CONCATENATE(SUM('Раздел 6'!D42:D42),"&gt;=",SUM('Раздел 6'!H42:H42))</f>
        <v>0&gt;=0</v>
      </c>
      <c r="F193" s="366"/>
      <c r="G193" s="377"/>
    </row>
    <row r="194" spans="1:7" ht="25.5" x14ac:dyDescent="0.2">
      <c r="A194" s="382" t="str">
        <f>IF((SUM('Раздел 6'!D43:D43)&gt;=SUM('Раздел 6'!H43:H43)),"","Неверно!")</f>
        <v/>
      </c>
      <c r="B194" s="381" t="s">
        <v>725</v>
      </c>
      <c r="C194" s="380" t="s">
        <v>756</v>
      </c>
      <c r="D194" s="380" t="s">
        <v>727</v>
      </c>
      <c r="E194" s="379" t="str">
        <f>CONCATENATE(SUM('Раздел 6'!D43:D43),"&gt;=",SUM('Раздел 6'!H43:H43))</f>
        <v>0&gt;=0</v>
      </c>
      <c r="F194" s="366"/>
      <c r="G194" s="377"/>
    </row>
    <row r="195" spans="1:7" ht="25.5" x14ac:dyDescent="0.2">
      <c r="A195" s="382" t="str">
        <f>IF((SUM('Раздел 6'!D44:D44)&gt;=SUM('Раздел 6'!H44:H44)),"","Неверно!")</f>
        <v/>
      </c>
      <c r="B195" s="381" t="s">
        <v>725</v>
      </c>
      <c r="C195" s="380" t="s">
        <v>757</v>
      </c>
      <c r="D195" s="380" t="s">
        <v>727</v>
      </c>
      <c r="E195" s="379" t="str">
        <f>CONCATENATE(SUM('Раздел 6'!D44:D44),"&gt;=",SUM('Раздел 6'!H44:H44))</f>
        <v>1&gt;=0</v>
      </c>
      <c r="F195" s="366"/>
      <c r="G195" s="377"/>
    </row>
    <row r="196" spans="1:7" ht="25.5" x14ac:dyDescent="0.2">
      <c r="A196" s="382" t="str">
        <f>IF((SUM('Раздел 6'!D45:D45)&gt;=SUM('Раздел 6'!H45:H45)),"","Неверно!")</f>
        <v/>
      </c>
      <c r="B196" s="381" t="s">
        <v>725</v>
      </c>
      <c r="C196" s="380" t="s">
        <v>758</v>
      </c>
      <c r="D196" s="380" t="s">
        <v>727</v>
      </c>
      <c r="E196" s="379" t="str">
        <f>CONCATENATE(SUM('Раздел 6'!D45:D45),"&gt;=",SUM('Раздел 6'!H45:H45))</f>
        <v>12&gt;=0</v>
      </c>
      <c r="F196" s="366"/>
      <c r="G196" s="377"/>
    </row>
    <row r="197" spans="1:7" ht="25.5" x14ac:dyDescent="0.2">
      <c r="A197" s="382" t="str">
        <f>IF((SUM('Раздел 6'!D46:D46)&gt;=SUM('Раздел 6'!H46:H46)),"","Неверно!")</f>
        <v/>
      </c>
      <c r="B197" s="381" t="s">
        <v>725</v>
      </c>
      <c r="C197" s="380" t="s">
        <v>759</v>
      </c>
      <c r="D197" s="380" t="s">
        <v>727</v>
      </c>
      <c r="E197" s="379" t="str">
        <f>CONCATENATE(SUM('Раздел 6'!D46:D46),"&gt;=",SUM('Раздел 6'!H46:H46))</f>
        <v>1&gt;=0</v>
      </c>
      <c r="F197" s="366"/>
      <c r="G197" s="377"/>
    </row>
    <row r="198" spans="1:7" ht="25.5" x14ac:dyDescent="0.2">
      <c r="A198" s="382" t="str">
        <f>IF((SUM('Раздел 6'!D11:D11)&gt;=SUM('Раздел 6'!H11:H11)),"","Неверно!")</f>
        <v/>
      </c>
      <c r="B198" s="381" t="s">
        <v>725</v>
      </c>
      <c r="C198" s="380" t="s">
        <v>760</v>
      </c>
      <c r="D198" s="380" t="s">
        <v>727</v>
      </c>
      <c r="E198" s="379" t="str">
        <f>CONCATENATE(SUM('Раздел 6'!D11:D11),"&gt;=",SUM('Раздел 6'!H11:H11))</f>
        <v>2&gt;=0</v>
      </c>
      <c r="F198" s="366"/>
      <c r="G198" s="377"/>
    </row>
    <row r="199" spans="1:7" ht="25.5" x14ac:dyDescent="0.2">
      <c r="A199" s="382" t="str">
        <f>IF((SUM('Раздел 6'!D47:D47)&gt;=SUM('Раздел 6'!H47:H47)),"","Неверно!")</f>
        <v/>
      </c>
      <c r="B199" s="381" t="s">
        <v>725</v>
      </c>
      <c r="C199" s="380" t="s">
        <v>761</v>
      </c>
      <c r="D199" s="380" t="s">
        <v>727</v>
      </c>
      <c r="E199" s="379" t="str">
        <f>CONCATENATE(SUM('Раздел 6'!D47:D47),"&gt;=",SUM('Раздел 6'!H47:H47))</f>
        <v>65&gt;=0</v>
      </c>
      <c r="F199" s="366"/>
      <c r="G199" s="377"/>
    </row>
    <row r="200" spans="1:7" ht="25.5" x14ac:dyDescent="0.2">
      <c r="A200" s="382" t="str">
        <f>IF((SUM('Раздел 6'!D48:D48)&gt;=SUM('Раздел 6'!H48:H48)),"","Неверно!")</f>
        <v/>
      </c>
      <c r="B200" s="381" t="s">
        <v>725</v>
      </c>
      <c r="C200" s="380" t="s">
        <v>762</v>
      </c>
      <c r="D200" s="380" t="s">
        <v>727</v>
      </c>
      <c r="E200" s="379" t="str">
        <f>CONCATENATE(SUM('Раздел 6'!D48:D48),"&gt;=",SUM('Раздел 6'!H48:H48))</f>
        <v>0&gt;=0</v>
      </c>
      <c r="F200" s="366"/>
      <c r="G200" s="377"/>
    </row>
    <row r="201" spans="1:7" ht="25.5" x14ac:dyDescent="0.2">
      <c r="A201" s="382" t="str">
        <f>IF((SUM('Раздел 6'!D49:D49)&gt;=SUM('Раздел 6'!H49:H49)),"","Неверно!")</f>
        <v/>
      </c>
      <c r="B201" s="381" t="s">
        <v>725</v>
      </c>
      <c r="C201" s="380" t="s">
        <v>763</v>
      </c>
      <c r="D201" s="380" t="s">
        <v>727</v>
      </c>
      <c r="E201" s="379" t="str">
        <f>CONCATENATE(SUM('Раздел 6'!D49:D49),"&gt;=",SUM('Раздел 6'!H49:H49))</f>
        <v>0&gt;=0</v>
      </c>
      <c r="F201" s="366"/>
      <c r="G201" s="377"/>
    </row>
    <row r="202" spans="1:7" ht="25.5" x14ac:dyDescent="0.2">
      <c r="A202" s="382" t="str">
        <f>IF((SUM('Раздел 6'!D12:D12)&gt;=SUM('Раздел 6'!H12:H12)),"","Неверно!")</f>
        <v/>
      </c>
      <c r="B202" s="381" t="s">
        <v>725</v>
      </c>
      <c r="C202" s="380" t="s">
        <v>764</v>
      </c>
      <c r="D202" s="380" t="s">
        <v>727</v>
      </c>
      <c r="E202" s="379" t="str">
        <f>CONCATENATE(SUM('Раздел 6'!D12:D12),"&gt;=",SUM('Раздел 6'!H12:H12))</f>
        <v>0&gt;=0</v>
      </c>
      <c r="F202" s="366"/>
      <c r="G202" s="377"/>
    </row>
    <row r="203" spans="1:7" ht="25.5" x14ac:dyDescent="0.2">
      <c r="A203" s="382" t="str">
        <f>IF((SUM('Раздел 6'!D13:D13)&gt;=SUM('Раздел 6'!H13:H13)),"","Неверно!")</f>
        <v/>
      </c>
      <c r="B203" s="381" t="s">
        <v>725</v>
      </c>
      <c r="C203" s="380" t="s">
        <v>765</v>
      </c>
      <c r="D203" s="380" t="s">
        <v>727</v>
      </c>
      <c r="E203" s="379" t="str">
        <f>CONCATENATE(SUM('Раздел 6'!D13:D13),"&gt;=",SUM('Раздел 6'!H13:H13))</f>
        <v>1&gt;=0</v>
      </c>
      <c r="F203" s="366"/>
      <c r="G203" s="377"/>
    </row>
    <row r="204" spans="1:7" ht="25.5" x14ac:dyDescent="0.2">
      <c r="A204" s="382" t="str">
        <f>IF((SUM('Раздел 6'!D14:D14)&gt;=SUM('Раздел 6'!H14:H14)),"","Неверно!")</f>
        <v/>
      </c>
      <c r="B204" s="381" t="s">
        <v>725</v>
      </c>
      <c r="C204" s="380" t="s">
        <v>766</v>
      </c>
      <c r="D204" s="380" t="s">
        <v>727</v>
      </c>
      <c r="E204" s="379" t="str">
        <f>CONCATENATE(SUM('Раздел 6'!D14:D14),"&gt;=",SUM('Раздел 6'!H14:H14))</f>
        <v>0&gt;=0</v>
      </c>
      <c r="F204" s="366"/>
      <c r="G204" s="377"/>
    </row>
    <row r="205" spans="1:7" ht="25.5" x14ac:dyDescent="0.2">
      <c r="A205" s="382" t="str">
        <f>IF((SUM('Раздел 6'!D15:D15)&gt;=SUM('Раздел 6'!H15:H15)),"","Неверно!")</f>
        <v/>
      </c>
      <c r="B205" s="381" t="s">
        <v>725</v>
      </c>
      <c r="C205" s="380" t="s">
        <v>767</v>
      </c>
      <c r="D205" s="380" t="s">
        <v>727</v>
      </c>
      <c r="E205" s="379" t="str">
        <f>CONCATENATE(SUM('Раздел 6'!D15:D15),"&gt;=",SUM('Раздел 6'!H15:H15))</f>
        <v>184&gt;=0</v>
      </c>
      <c r="F205" s="366"/>
      <c r="G205" s="377"/>
    </row>
    <row r="206" spans="1:7" ht="25.5" x14ac:dyDescent="0.2">
      <c r="A206" s="382" t="str">
        <f>IF((SUM('Раздел 6'!D16:D16)&gt;=SUM('Раздел 6'!H16:H16)),"","Неверно!")</f>
        <v/>
      </c>
      <c r="B206" s="381" t="s">
        <v>725</v>
      </c>
      <c r="C206" s="380" t="s">
        <v>768</v>
      </c>
      <c r="D206" s="380" t="s">
        <v>727</v>
      </c>
      <c r="E206" s="379" t="str">
        <f>CONCATENATE(SUM('Раздел 6'!D16:D16),"&gt;=",SUM('Раздел 6'!H16:H16))</f>
        <v>0&gt;=0</v>
      </c>
      <c r="F206" s="366"/>
      <c r="G206" s="377"/>
    </row>
    <row r="207" spans="1:7" ht="25.5" x14ac:dyDescent="0.2">
      <c r="A207" s="382" t="str">
        <f>IF((SUM('Раздел 6'!P8:P8)&lt;=SUM('Раздел 6'!K8:K8)+SUM('Раздел 6'!M8:O8)),"","Неверно!")</f>
        <v/>
      </c>
      <c r="B207" s="381" t="s">
        <v>769</v>
      </c>
      <c r="C207" s="380" t="s">
        <v>770</v>
      </c>
      <c r="D207" s="380" t="s">
        <v>771</v>
      </c>
      <c r="E207" s="379" t="str">
        <f>CONCATENATE(SUM('Раздел 6'!P8:P8),"&lt;=",SUM('Раздел 6'!K8:K8),"+",SUM('Раздел 6'!M8:O8))</f>
        <v>286&lt;=581+175</v>
      </c>
      <c r="F207" s="366"/>
      <c r="G207" s="377"/>
    </row>
    <row r="208" spans="1:7" ht="38.25" x14ac:dyDescent="0.2">
      <c r="A208" s="382" t="str">
        <f>IF((SUM('Раздел 6'!P17:P17)&lt;=SUM('Раздел 6'!K17:K17)+SUM('Раздел 6'!M17:O17)),"","Неверно!")</f>
        <v/>
      </c>
      <c r="B208" s="381" t="s">
        <v>769</v>
      </c>
      <c r="C208" s="380" t="s">
        <v>772</v>
      </c>
      <c r="D208" s="380" t="s">
        <v>771</v>
      </c>
      <c r="E208" s="379" t="str">
        <f>CONCATENATE(SUM('Раздел 6'!P17:P17),"&lt;=",SUM('Раздел 6'!K17:K17),"+",SUM('Раздел 6'!M17:O17))</f>
        <v>38&lt;=45+12</v>
      </c>
      <c r="F208" s="366"/>
      <c r="G208" s="377"/>
    </row>
    <row r="209" spans="1:7" ht="38.25" x14ac:dyDescent="0.2">
      <c r="A209" s="382" t="str">
        <f>IF((SUM('Раздел 6'!P18:P18)&lt;=SUM('Раздел 6'!K18:K18)+SUM('Раздел 6'!M18:O18)),"","Неверно!")</f>
        <v/>
      </c>
      <c r="B209" s="381" t="s">
        <v>769</v>
      </c>
      <c r="C209" s="380" t="s">
        <v>773</v>
      </c>
      <c r="D209" s="380" t="s">
        <v>771</v>
      </c>
      <c r="E209" s="379" t="str">
        <f>CONCATENATE(SUM('Раздел 6'!P18:P18),"&lt;=",SUM('Раздел 6'!K18:K18),"+",SUM('Раздел 6'!M18:O18))</f>
        <v>0&lt;=0+0</v>
      </c>
      <c r="F209" s="366"/>
      <c r="G209" s="377"/>
    </row>
    <row r="210" spans="1:7" ht="38.25" x14ac:dyDescent="0.2">
      <c r="A210" s="382" t="str">
        <f>IF((SUM('Раздел 6'!P19:P19)&lt;=SUM('Раздел 6'!K19:K19)+SUM('Раздел 6'!M19:O19)),"","Неверно!")</f>
        <v/>
      </c>
      <c r="B210" s="381" t="s">
        <v>769</v>
      </c>
      <c r="C210" s="380" t="s">
        <v>774</v>
      </c>
      <c r="D210" s="380" t="s">
        <v>771</v>
      </c>
      <c r="E210" s="379" t="str">
        <f>CONCATENATE(SUM('Раздел 6'!P19:P19),"&lt;=",SUM('Раздел 6'!K19:K19),"+",SUM('Раздел 6'!M19:O19))</f>
        <v>0&lt;=0+0</v>
      </c>
      <c r="F210" s="366"/>
      <c r="G210" s="377"/>
    </row>
    <row r="211" spans="1:7" ht="38.25" x14ac:dyDescent="0.2">
      <c r="A211" s="382" t="str">
        <f>IF((SUM('Раздел 6'!P20:P20)&lt;=SUM('Раздел 6'!K20:K20)+SUM('Раздел 6'!M20:O20)),"","Неверно!")</f>
        <v/>
      </c>
      <c r="B211" s="381" t="s">
        <v>769</v>
      </c>
      <c r="C211" s="380" t="s">
        <v>775</v>
      </c>
      <c r="D211" s="380" t="s">
        <v>771</v>
      </c>
      <c r="E211" s="379" t="str">
        <f>CONCATENATE(SUM('Раздел 6'!P20:P20),"&lt;=",SUM('Раздел 6'!K20:K20),"+",SUM('Раздел 6'!M20:O20))</f>
        <v>0&lt;=13+32</v>
      </c>
      <c r="F211" s="366"/>
      <c r="G211" s="377"/>
    </row>
    <row r="212" spans="1:7" ht="38.25" x14ac:dyDescent="0.2">
      <c r="A212" s="382" t="str">
        <f>IF((SUM('Раздел 6'!P21:P21)&lt;=SUM('Раздел 6'!K21:K21)+SUM('Раздел 6'!M21:O21)),"","Неверно!")</f>
        <v/>
      </c>
      <c r="B212" s="381" t="s">
        <v>769</v>
      </c>
      <c r="C212" s="380" t="s">
        <v>776</v>
      </c>
      <c r="D212" s="380" t="s">
        <v>771</v>
      </c>
      <c r="E212" s="379" t="str">
        <f>CONCATENATE(SUM('Раздел 6'!P21:P21),"&lt;=",SUM('Раздел 6'!K21:K21),"+",SUM('Раздел 6'!M21:O21))</f>
        <v>0&lt;=0+0</v>
      </c>
      <c r="F212" s="366"/>
      <c r="G212" s="377"/>
    </row>
    <row r="213" spans="1:7" ht="38.25" x14ac:dyDescent="0.2">
      <c r="A213" s="382" t="str">
        <f>IF((SUM('Раздел 6'!P22:P22)&lt;=SUM('Раздел 6'!K22:K22)+SUM('Раздел 6'!M22:O22)),"","Неверно!")</f>
        <v/>
      </c>
      <c r="B213" s="381" t="s">
        <v>769</v>
      </c>
      <c r="C213" s="380" t="s">
        <v>777</v>
      </c>
      <c r="D213" s="380" t="s">
        <v>771</v>
      </c>
      <c r="E213" s="379" t="str">
        <f>CONCATENATE(SUM('Раздел 6'!P22:P22),"&lt;=",SUM('Раздел 6'!K22:K22),"+",SUM('Раздел 6'!M22:O22))</f>
        <v>194&lt;=349+8</v>
      </c>
      <c r="F213" s="366"/>
      <c r="G213" s="377"/>
    </row>
    <row r="214" spans="1:7" ht="38.25" x14ac:dyDescent="0.2">
      <c r="A214" s="382" t="str">
        <f>IF((SUM('Раздел 6'!P23:P23)&lt;=SUM('Раздел 6'!K23:K23)+SUM('Раздел 6'!M23:O23)),"","Неверно!")</f>
        <v/>
      </c>
      <c r="B214" s="381" t="s">
        <v>769</v>
      </c>
      <c r="C214" s="380" t="s">
        <v>778</v>
      </c>
      <c r="D214" s="380" t="s">
        <v>771</v>
      </c>
      <c r="E214" s="379" t="str">
        <f>CONCATENATE(SUM('Раздел 6'!P23:P23),"&lt;=",SUM('Раздел 6'!K23:K23),"+",SUM('Раздел 6'!M23:O23))</f>
        <v>27&lt;=40+18</v>
      </c>
      <c r="F214" s="366"/>
      <c r="G214" s="377"/>
    </row>
    <row r="215" spans="1:7" ht="38.25" x14ac:dyDescent="0.2">
      <c r="A215" s="382" t="str">
        <f>IF((SUM('Раздел 6'!P24:P24)&lt;=SUM('Раздел 6'!K24:K24)+SUM('Раздел 6'!M24:O24)),"","Неверно!")</f>
        <v/>
      </c>
      <c r="B215" s="381" t="s">
        <v>769</v>
      </c>
      <c r="C215" s="380" t="s">
        <v>779</v>
      </c>
      <c r="D215" s="380" t="s">
        <v>771</v>
      </c>
      <c r="E215" s="379" t="str">
        <f>CONCATENATE(SUM('Раздел 6'!P24:P24),"&lt;=",SUM('Раздел 6'!K24:K24),"+",SUM('Раздел 6'!M24:O24))</f>
        <v>0&lt;=0+0</v>
      </c>
      <c r="F215" s="366"/>
      <c r="G215" s="377"/>
    </row>
    <row r="216" spans="1:7" ht="38.25" x14ac:dyDescent="0.2">
      <c r="A216" s="382" t="str">
        <f>IF((SUM('Раздел 6'!P25:P25)&lt;=SUM('Раздел 6'!K25:K25)+SUM('Раздел 6'!M25:O25)),"","Неверно!")</f>
        <v/>
      </c>
      <c r="B216" s="381" t="s">
        <v>769</v>
      </c>
      <c r="C216" s="380" t="s">
        <v>780</v>
      </c>
      <c r="D216" s="380" t="s">
        <v>771</v>
      </c>
      <c r="E216" s="379" t="str">
        <f>CONCATENATE(SUM('Раздел 6'!P25:P25),"&lt;=",SUM('Раздел 6'!K25:K25),"+",SUM('Раздел 6'!M25:O25))</f>
        <v>0&lt;=0+0</v>
      </c>
      <c r="F216" s="366"/>
      <c r="G216" s="377"/>
    </row>
    <row r="217" spans="1:7" ht="38.25" x14ac:dyDescent="0.2">
      <c r="A217" s="382" t="str">
        <f>IF((SUM('Раздел 6'!P26:P26)&lt;=SUM('Раздел 6'!K26:K26)+SUM('Раздел 6'!M26:O26)),"","Неверно!")</f>
        <v/>
      </c>
      <c r="B217" s="381" t="s">
        <v>769</v>
      </c>
      <c r="C217" s="380" t="s">
        <v>781</v>
      </c>
      <c r="D217" s="380" t="s">
        <v>771</v>
      </c>
      <c r="E217" s="379" t="str">
        <f>CONCATENATE(SUM('Раздел 6'!P26:P26),"&lt;=",SUM('Раздел 6'!K26:K26),"+",SUM('Раздел 6'!M26:O26))</f>
        <v>0&lt;=0+0</v>
      </c>
      <c r="F217" s="366"/>
      <c r="G217" s="377"/>
    </row>
    <row r="218" spans="1:7" ht="25.5" x14ac:dyDescent="0.2">
      <c r="A218" s="382" t="str">
        <f>IF((SUM('Раздел 6'!P9:P9)&lt;=SUM('Раздел 6'!K9:K9)+SUM('Раздел 6'!M9:O9)),"","Неверно!")</f>
        <v/>
      </c>
      <c r="B218" s="381" t="s">
        <v>769</v>
      </c>
      <c r="C218" s="380" t="s">
        <v>782</v>
      </c>
      <c r="D218" s="380" t="s">
        <v>771</v>
      </c>
      <c r="E218" s="379" t="str">
        <f>CONCATENATE(SUM('Раздел 6'!P9:P9),"&lt;=",SUM('Раздел 6'!K9:K9),"+",SUM('Раздел 6'!M9:O9))</f>
        <v>286&lt;=581+175</v>
      </c>
      <c r="F218" s="366"/>
      <c r="G218" s="377"/>
    </row>
    <row r="219" spans="1:7" ht="38.25" x14ac:dyDescent="0.2">
      <c r="A219" s="382" t="str">
        <f>IF((SUM('Раздел 6'!P27:P27)&lt;=SUM('Раздел 6'!K27:K27)+SUM('Раздел 6'!M27:O27)),"","Неверно!")</f>
        <v/>
      </c>
      <c r="B219" s="381" t="s">
        <v>769</v>
      </c>
      <c r="C219" s="380" t="s">
        <v>783</v>
      </c>
      <c r="D219" s="380" t="s">
        <v>771</v>
      </c>
      <c r="E219" s="379" t="str">
        <f>CONCATENATE(SUM('Раздел 6'!P27:P27),"&lt;=",SUM('Раздел 6'!K27:K27),"+",SUM('Раздел 6'!M27:O27))</f>
        <v>0&lt;=0+0</v>
      </c>
      <c r="F219" s="366"/>
      <c r="G219" s="377"/>
    </row>
    <row r="220" spans="1:7" ht="38.25" x14ac:dyDescent="0.2">
      <c r="A220" s="382" t="str">
        <f>IF((SUM('Раздел 6'!P28:P28)&lt;=SUM('Раздел 6'!K28:K28)+SUM('Раздел 6'!M28:O28)),"","Неверно!")</f>
        <v/>
      </c>
      <c r="B220" s="381" t="s">
        <v>769</v>
      </c>
      <c r="C220" s="380" t="s">
        <v>784</v>
      </c>
      <c r="D220" s="380" t="s">
        <v>771</v>
      </c>
      <c r="E220" s="379" t="str">
        <f>CONCATENATE(SUM('Раздел 6'!P28:P28),"&lt;=",SUM('Раздел 6'!K28:K28),"+",SUM('Раздел 6'!M28:O28))</f>
        <v>0&lt;=0+0</v>
      </c>
      <c r="F220" s="366"/>
      <c r="G220" s="377"/>
    </row>
    <row r="221" spans="1:7" ht="38.25" x14ac:dyDescent="0.2">
      <c r="A221" s="382" t="str">
        <f>IF((SUM('Раздел 6'!P29:P29)&lt;=SUM('Раздел 6'!K29:K29)+SUM('Раздел 6'!M29:O29)),"","Неверно!")</f>
        <v/>
      </c>
      <c r="B221" s="381" t="s">
        <v>769</v>
      </c>
      <c r="C221" s="380" t="s">
        <v>785</v>
      </c>
      <c r="D221" s="380" t="s">
        <v>771</v>
      </c>
      <c r="E221" s="379" t="str">
        <f>CONCATENATE(SUM('Раздел 6'!P29:P29),"&lt;=",SUM('Раздел 6'!K29:K29),"+",SUM('Раздел 6'!M29:O29))</f>
        <v>0&lt;=0+0</v>
      </c>
      <c r="F221" s="366"/>
      <c r="G221" s="377"/>
    </row>
    <row r="222" spans="1:7" ht="38.25" x14ac:dyDescent="0.2">
      <c r="A222" s="382" t="str">
        <f>IF((SUM('Раздел 6'!P30:P30)&lt;=SUM('Раздел 6'!K30:K30)+SUM('Раздел 6'!M30:O30)),"","Неверно!")</f>
        <v/>
      </c>
      <c r="B222" s="381" t="s">
        <v>769</v>
      </c>
      <c r="C222" s="380" t="s">
        <v>786</v>
      </c>
      <c r="D222" s="380" t="s">
        <v>771</v>
      </c>
      <c r="E222" s="379" t="str">
        <f>CONCATENATE(SUM('Раздел 6'!P30:P30),"&lt;=",SUM('Раздел 6'!K30:K30),"+",SUM('Раздел 6'!M30:O30))</f>
        <v>0&lt;=3+0</v>
      </c>
      <c r="F222" s="366"/>
      <c r="G222" s="377"/>
    </row>
    <row r="223" spans="1:7" ht="38.25" x14ac:dyDescent="0.2">
      <c r="A223" s="382" t="str">
        <f>IF((SUM('Раздел 6'!P31:P31)&lt;=SUM('Раздел 6'!K31:K31)+SUM('Раздел 6'!M31:O31)),"","Неверно!")</f>
        <v/>
      </c>
      <c r="B223" s="381" t="s">
        <v>769</v>
      </c>
      <c r="C223" s="380" t="s">
        <v>787</v>
      </c>
      <c r="D223" s="380" t="s">
        <v>771</v>
      </c>
      <c r="E223" s="379" t="str">
        <f>CONCATENATE(SUM('Раздел 6'!P31:P31),"&lt;=",SUM('Раздел 6'!K31:K31),"+",SUM('Раздел 6'!M31:O31))</f>
        <v>0&lt;=0+0</v>
      </c>
      <c r="F223" s="366"/>
      <c r="G223" s="377"/>
    </row>
    <row r="224" spans="1:7" ht="38.25" x14ac:dyDescent="0.2">
      <c r="A224" s="382" t="str">
        <f>IF((SUM('Раздел 6'!P32:P32)&lt;=SUM('Раздел 6'!K32:K32)+SUM('Раздел 6'!M32:O32)),"","Неверно!")</f>
        <v/>
      </c>
      <c r="B224" s="381" t="s">
        <v>769</v>
      </c>
      <c r="C224" s="380" t="s">
        <v>788</v>
      </c>
      <c r="D224" s="380" t="s">
        <v>771</v>
      </c>
      <c r="E224" s="379" t="str">
        <f>CONCATENATE(SUM('Раздел 6'!P32:P32),"&lt;=",SUM('Раздел 6'!K32:K32),"+",SUM('Раздел 6'!M32:O32))</f>
        <v>0&lt;=0+0</v>
      </c>
      <c r="F224" s="366"/>
      <c r="G224" s="377"/>
    </row>
    <row r="225" spans="1:7" ht="38.25" x14ac:dyDescent="0.2">
      <c r="A225" s="382" t="str">
        <f>IF((SUM('Раздел 6'!P33:P33)&lt;=SUM('Раздел 6'!K33:K33)+SUM('Раздел 6'!M33:O33)),"","Неверно!")</f>
        <v/>
      </c>
      <c r="B225" s="381" t="s">
        <v>769</v>
      </c>
      <c r="C225" s="380" t="s">
        <v>789</v>
      </c>
      <c r="D225" s="380" t="s">
        <v>771</v>
      </c>
      <c r="E225" s="379" t="str">
        <f>CONCATENATE(SUM('Раздел 6'!P33:P33),"&lt;=",SUM('Раздел 6'!K33:K33),"+",SUM('Раздел 6'!M33:O33))</f>
        <v>0&lt;=0+0</v>
      </c>
      <c r="F225" s="366"/>
      <c r="G225" s="377"/>
    </row>
    <row r="226" spans="1:7" ht="38.25" x14ac:dyDescent="0.2">
      <c r="A226" s="382" t="str">
        <f>IF((SUM('Раздел 6'!P34:P34)&lt;=SUM('Раздел 6'!K34:K34)+SUM('Раздел 6'!M34:O34)),"","Неверно!")</f>
        <v/>
      </c>
      <c r="B226" s="381" t="s">
        <v>769</v>
      </c>
      <c r="C226" s="380" t="s">
        <v>790</v>
      </c>
      <c r="D226" s="380" t="s">
        <v>771</v>
      </c>
      <c r="E226" s="379" t="str">
        <f>CONCATENATE(SUM('Раздел 6'!P34:P34),"&lt;=",SUM('Раздел 6'!K34:K34),"+",SUM('Раздел 6'!M34:O34))</f>
        <v>0&lt;=0+0</v>
      </c>
      <c r="F226" s="366"/>
      <c r="G226" s="377"/>
    </row>
    <row r="227" spans="1:7" ht="38.25" x14ac:dyDescent="0.2">
      <c r="A227" s="382" t="str">
        <f>IF((SUM('Раздел 6'!P35:P35)&lt;=SUM('Раздел 6'!K35:K35)+SUM('Раздел 6'!M35:O35)),"","Неверно!")</f>
        <v/>
      </c>
      <c r="B227" s="381" t="s">
        <v>769</v>
      </c>
      <c r="C227" s="380" t="s">
        <v>791</v>
      </c>
      <c r="D227" s="380" t="s">
        <v>771</v>
      </c>
      <c r="E227" s="379" t="str">
        <f>CONCATENATE(SUM('Раздел 6'!P35:P35),"&lt;=",SUM('Раздел 6'!K35:K35),"+",SUM('Раздел 6'!M35:O35))</f>
        <v>16&lt;=26+13</v>
      </c>
      <c r="F227" s="366"/>
      <c r="G227" s="377"/>
    </row>
    <row r="228" spans="1:7" ht="38.25" x14ac:dyDescent="0.2">
      <c r="A228" s="382" t="str">
        <f>IF((SUM('Раздел 6'!P36:P36)&lt;=SUM('Раздел 6'!K36:K36)+SUM('Раздел 6'!M36:O36)),"","Неверно!")</f>
        <v/>
      </c>
      <c r="B228" s="381" t="s">
        <v>769</v>
      </c>
      <c r="C228" s="380" t="s">
        <v>792</v>
      </c>
      <c r="D228" s="380" t="s">
        <v>771</v>
      </c>
      <c r="E228" s="379" t="str">
        <f>CONCATENATE(SUM('Раздел 6'!P36:P36),"&lt;=",SUM('Раздел 6'!K36:K36),"+",SUM('Раздел 6'!M36:O36))</f>
        <v>0&lt;=0+0</v>
      </c>
      <c r="F228" s="366"/>
      <c r="G228" s="377"/>
    </row>
    <row r="229" spans="1:7" ht="25.5" x14ac:dyDescent="0.2">
      <c r="A229" s="382" t="str">
        <f>IF((SUM('Раздел 6'!P10:P10)&lt;=SUM('Раздел 6'!K10:K10)+SUM('Раздел 6'!M10:O10)),"","Неверно!")</f>
        <v/>
      </c>
      <c r="B229" s="381" t="s">
        <v>769</v>
      </c>
      <c r="C229" s="380" t="s">
        <v>793</v>
      </c>
      <c r="D229" s="380" t="s">
        <v>771</v>
      </c>
      <c r="E229" s="379" t="str">
        <f>CONCATENATE(SUM('Раздел 6'!P10:P10),"&lt;=",SUM('Раздел 6'!K10:K10),"+",SUM('Раздел 6'!M10:O10))</f>
        <v>0&lt;=0+0</v>
      </c>
      <c r="F229" s="366"/>
      <c r="G229" s="377"/>
    </row>
    <row r="230" spans="1:7" ht="38.25" x14ac:dyDescent="0.2">
      <c r="A230" s="382" t="str">
        <f>IF((SUM('Раздел 6'!P37:P37)&lt;=SUM('Раздел 6'!K37:K37)+SUM('Раздел 6'!M37:O37)),"","Неверно!")</f>
        <v/>
      </c>
      <c r="B230" s="381" t="s">
        <v>769</v>
      </c>
      <c r="C230" s="380" t="s">
        <v>794</v>
      </c>
      <c r="D230" s="380" t="s">
        <v>771</v>
      </c>
      <c r="E230" s="379" t="str">
        <f>CONCATENATE(SUM('Раздел 6'!P37:P37),"&lt;=",SUM('Раздел 6'!K37:K37),"+",SUM('Раздел 6'!M37:O37))</f>
        <v>0&lt;=0+0</v>
      </c>
      <c r="F230" s="366"/>
      <c r="G230" s="377"/>
    </row>
    <row r="231" spans="1:7" ht="38.25" x14ac:dyDescent="0.2">
      <c r="A231" s="382" t="str">
        <f>IF((SUM('Раздел 6'!P38:P38)&lt;=SUM('Раздел 6'!K38:K38)+SUM('Раздел 6'!M38:O38)),"","Неверно!")</f>
        <v/>
      </c>
      <c r="B231" s="381" t="s">
        <v>769</v>
      </c>
      <c r="C231" s="380" t="s">
        <v>795</v>
      </c>
      <c r="D231" s="380" t="s">
        <v>771</v>
      </c>
      <c r="E231" s="379" t="str">
        <f>CONCATENATE(SUM('Раздел 6'!P38:P38),"&lt;=",SUM('Раздел 6'!K38:K38),"+",SUM('Раздел 6'!M38:O38))</f>
        <v>0&lt;=0+0</v>
      </c>
      <c r="F231" s="366"/>
      <c r="G231" s="377"/>
    </row>
    <row r="232" spans="1:7" ht="38.25" x14ac:dyDescent="0.2">
      <c r="A232" s="382" t="str">
        <f>IF((SUM('Раздел 6'!P39:P39)&lt;=SUM('Раздел 6'!K39:K39)+SUM('Раздел 6'!M39:O39)),"","Неверно!")</f>
        <v/>
      </c>
      <c r="B232" s="381" t="s">
        <v>769</v>
      </c>
      <c r="C232" s="380" t="s">
        <v>796</v>
      </c>
      <c r="D232" s="380" t="s">
        <v>771</v>
      </c>
      <c r="E232" s="379" t="str">
        <f>CONCATENATE(SUM('Раздел 6'!P39:P39),"&lt;=",SUM('Раздел 6'!K39:K39),"+",SUM('Раздел 6'!M39:O39))</f>
        <v>0&lt;=0+0</v>
      </c>
      <c r="F232" s="366"/>
      <c r="G232" s="377"/>
    </row>
    <row r="233" spans="1:7" ht="38.25" x14ac:dyDescent="0.2">
      <c r="A233" s="382" t="str">
        <f>IF((SUM('Раздел 6'!P40:P40)&lt;=SUM('Раздел 6'!K40:K40)+SUM('Раздел 6'!M40:O40)),"","Неверно!")</f>
        <v/>
      </c>
      <c r="B233" s="381" t="s">
        <v>769</v>
      </c>
      <c r="C233" s="380" t="s">
        <v>797</v>
      </c>
      <c r="D233" s="380" t="s">
        <v>771</v>
      </c>
      <c r="E233" s="379" t="str">
        <f>CONCATENATE(SUM('Раздел 6'!P40:P40),"&lt;=",SUM('Раздел 6'!K40:K40),"+",SUM('Раздел 6'!M40:O40))</f>
        <v>0&lt;=0+0</v>
      </c>
      <c r="F233" s="366"/>
      <c r="G233" s="377"/>
    </row>
    <row r="234" spans="1:7" ht="38.25" x14ac:dyDescent="0.2">
      <c r="A234" s="382" t="str">
        <f>IF((SUM('Раздел 6'!P41:P41)&lt;=SUM('Раздел 6'!K41:K41)+SUM('Раздел 6'!M41:O41)),"","Неверно!")</f>
        <v/>
      </c>
      <c r="B234" s="381" t="s">
        <v>769</v>
      </c>
      <c r="C234" s="380" t="s">
        <v>798</v>
      </c>
      <c r="D234" s="380" t="s">
        <v>771</v>
      </c>
      <c r="E234" s="379" t="str">
        <f>CONCATENATE(SUM('Раздел 6'!P41:P41),"&lt;=",SUM('Раздел 6'!K41:K41),"+",SUM('Раздел 6'!M41:O41))</f>
        <v>0&lt;=0+0</v>
      </c>
      <c r="F234" s="366"/>
      <c r="G234" s="377"/>
    </row>
    <row r="235" spans="1:7" ht="38.25" x14ac:dyDescent="0.2">
      <c r="A235" s="382" t="str">
        <f>IF((SUM('Раздел 6'!P42:P42)&lt;=SUM('Раздел 6'!K42:K42)+SUM('Раздел 6'!M42:O42)),"","Неверно!")</f>
        <v/>
      </c>
      <c r="B235" s="381" t="s">
        <v>769</v>
      </c>
      <c r="C235" s="380" t="s">
        <v>799</v>
      </c>
      <c r="D235" s="380" t="s">
        <v>771</v>
      </c>
      <c r="E235" s="379" t="str">
        <f>CONCATENATE(SUM('Раздел 6'!P42:P42),"&lt;=",SUM('Раздел 6'!K42:K42),"+",SUM('Раздел 6'!M42:O42))</f>
        <v>0&lt;=0+0</v>
      </c>
      <c r="F235" s="366"/>
      <c r="G235" s="377"/>
    </row>
    <row r="236" spans="1:7" ht="38.25" x14ac:dyDescent="0.2">
      <c r="A236" s="382" t="str">
        <f>IF((SUM('Раздел 6'!P43:P43)&lt;=SUM('Раздел 6'!K43:K43)+SUM('Раздел 6'!M43:O43)),"","Неверно!")</f>
        <v/>
      </c>
      <c r="B236" s="381" t="s">
        <v>769</v>
      </c>
      <c r="C236" s="380" t="s">
        <v>800</v>
      </c>
      <c r="D236" s="380" t="s">
        <v>771</v>
      </c>
      <c r="E236" s="379" t="str">
        <f>CONCATENATE(SUM('Раздел 6'!P43:P43),"&lt;=",SUM('Раздел 6'!K43:K43),"+",SUM('Раздел 6'!M43:O43))</f>
        <v>0&lt;=0+0</v>
      </c>
      <c r="F236" s="366"/>
      <c r="G236" s="377"/>
    </row>
    <row r="237" spans="1:7" ht="38.25" x14ac:dyDescent="0.2">
      <c r="A237" s="382" t="str">
        <f>IF((SUM('Раздел 6'!P44:P44)&lt;=SUM('Раздел 6'!K44:K44)+SUM('Раздел 6'!M44:O44)),"","Неверно!")</f>
        <v/>
      </c>
      <c r="B237" s="381" t="s">
        <v>769</v>
      </c>
      <c r="C237" s="380" t="s">
        <v>801</v>
      </c>
      <c r="D237" s="380" t="s">
        <v>771</v>
      </c>
      <c r="E237" s="379" t="str">
        <f>CONCATENATE(SUM('Раздел 6'!P44:P44),"&lt;=",SUM('Раздел 6'!K44:K44),"+",SUM('Раздел 6'!M44:O44))</f>
        <v>0&lt;=0+0</v>
      </c>
      <c r="F237" s="366"/>
      <c r="G237" s="377"/>
    </row>
    <row r="238" spans="1:7" ht="38.25" x14ac:dyDescent="0.2">
      <c r="A238" s="382" t="str">
        <f>IF((SUM('Раздел 6'!P45:P45)&lt;=SUM('Раздел 6'!K45:K45)+SUM('Раздел 6'!M45:O45)),"","Неверно!")</f>
        <v/>
      </c>
      <c r="B238" s="381" t="s">
        <v>769</v>
      </c>
      <c r="C238" s="380" t="s">
        <v>802</v>
      </c>
      <c r="D238" s="380" t="s">
        <v>771</v>
      </c>
      <c r="E238" s="379" t="str">
        <f>CONCATENATE(SUM('Раздел 6'!P45:P45),"&lt;=",SUM('Раздел 6'!K45:K45),"+",SUM('Раздел 6'!M45:O45))</f>
        <v>0&lt;=6+1</v>
      </c>
      <c r="F238" s="366"/>
      <c r="G238" s="377"/>
    </row>
    <row r="239" spans="1:7" ht="38.25" x14ac:dyDescent="0.2">
      <c r="A239" s="382" t="str">
        <f>IF((SUM('Раздел 6'!P46:P46)&lt;=SUM('Раздел 6'!K46:K46)+SUM('Раздел 6'!M46:O46)),"","Неверно!")</f>
        <v/>
      </c>
      <c r="B239" s="381" t="s">
        <v>769</v>
      </c>
      <c r="C239" s="380" t="s">
        <v>803</v>
      </c>
      <c r="D239" s="380" t="s">
        <v>771</v>
      </c>
      <c r="E239" s="379" t="str">
        <f>CONCATENATE(SUM('Раздел 6'!P46:P46),"&lt;=",SUM('Раздел 6'!K46:K46),"+",SUM('Раздел 6'!M46:O46))</f>
        <v>0&lt;=1+0</v>
      </c>
      <c r="F239" s="366"/>
      <c r="G239" s="377"/>
    </row>
    <row r="240" spans="1:7" ht="25.5" x14ac:dyDescent="0.2">
      <c r="A240" s="382" t="str">
        <f>IF((SUM('Раздел 6'!P11:P11)&lt;=SUM('Раздел 6'!K11:K11)+SUM('Раздел 6'!M11:O11)),"","Неверно!")</f>
        <v/>
      </c>
      <c r="B240" s="381" t="s">
        <v>769</v>
      </c>
      <c r="C240" s="380" t="s">
        <v>804</v>
      </c>
      <c r="D240" s="380" t="s">
        <v>771</v>
      </c>
      <c r="E240" s="379" t="str">
        <f>CONCATENATE(SUM('Раздел 6'!P11:P11),"&lt;=",SUM('Раздел 6'!K11:K11),"+",SUM('Раздел 6'!M11:O11))</f>
        <v>0&lt;=1+1</v>
      </c>
      <c r="F240" s="366"/>
      <c r="G240" s="377"/>
    </row>
    <row r="241" spans="1:7" ht="38.25" x14ac:dyDescent="0.2">
      <c r="A241" s="382" t="str">
        <f>IF((SUM('Раздел 6'!P47:P47)&lt;=SUM('Раздел 6'!K47:K47)+SUM('Раздел 6'!M47:O47)),"","Неверно!")</f>
        <v/>
      </c>
      <c r="B241" s="381" t="s">
        <v>769</v>
      </c>
      <c r="C241" s="380" t="s">
        <v>805</v>
      </c>
      <c r="D241" s="380" t="s">
        <v>771</v>
      </c>
      <c r="E241" s="379" t="str">
        <f>CONCATENATE(SUM('Раздел 6'!P47:P47),"&lt;=",SUM('Раздел 6'!K47:K47),"+",SUM('Раздел 6'!M47:O47))</f>
        <v>9&lt;=51+2</v>
      </c>
      <c r="F241" s="366"/>
      <c r="G241" s="377"/>
    </row>
    <row r="242" spans="1:7" ht="38.25" x14ac:dyDescent="0.2">
      <c r="A242" s="382" t="str">
        <f>IF((SUM('Раздел 6'!P48:P48)&lt;=SUM('Раздел 6'!K48:K48)+SUM('Раздел 6'!M48:O48)),"","Неверно!")</f>
        <v/>
      </c>
      <c r="B242" s="381" t="s">
        <v>769</v>
      </c>
      <c r="C242" s="380" t="s">
        <v>806</v>
      </c>
      <c r="D242" s="380" t="s">
        <v>771</v>
      </c>
      <c r="E242" s="379" t="str">
        <f>CONCATENATE(SUM('Раздел 6'!P48:P48),"&lt;=",SUM('Раздел 6'!K48:K48),"+",SUM('Раздел 6'!M48:O48))</f>
        <v>0&lt;=0+0</v>
      </c>
      <c r="F242" s="366"/>
      <c r="G242" s="377"/>
    </row>
    <row r="243" spans="1:7" ht="38.25" x14ac:dyDescent="0.2">
      <c r="A243" s="382" t="str">
        <f>IF((SUM('Раздел 6'!P49:P49)&lt;=SUM('Раздел 6'!K49:K49)+SUM('Раздел 6'!M49:O49)),"","Неверно!")</f>
        <v/>
      </c>
      <c r="B243" s="381" t="s">
        <v>769</v>
      </c>
      <c r="C243" s="380" t="s">
        <v>807</v>
      </c>
      <c r="D243" s="380" t="s">
        <v>771</v>
      </c>
      <c r="E243" s="379" t="str">
        <f>CONCATENATE(SUM('Раздел 6'!P49:P49),"&lt;=",SUM('Раздел 6'!K49:K49),"+",SUM('Раздел 6'!M49:O49))</f>
        <v>0&lt;=0+0</v>
      </c>
      <c r="F243" s="366"/>
      <c r="G243" s="377"/>
    </row>
    <row r="244" spans="1:7" ht="25.5" x14ac:dyDescent="0.2">
      <c r="A244" s="382" t="str">
        <f>IF((SUM('Раздел 6'!P12:P12)&lt;=SUM('Раздел 6'!K12:K12)+SUM('Раздел 6'!M12:O12)),"","Неверно!")</f>
        <v/>
      </c>
      <c r="B244" s="381" t="s">
        <v>769</v>
      </c>
      <c r="C244" s="380" t="s">
        <v>808</v>
      </c>
      <c r="D244" s="380" t="s">
        <v>771</v>
      </c>
      <c r="E244" s="379" t="str">
        <f>CONCATENATE(SUM('Раздел 6'!P12:P12),"&lt;=",SUM('Раздел 6'!K12:K12),"+",SUM('Раздел 6'!M12:O12))</f>
        <v>0&lt;=0+0</v>
      </c>
      <c r="F244" s="366"/>
      <c r="G244" s="377"/>
    </row>
    <row r="245" spans="1:7" ht="25.5" x14ac:dyDescent="0.2">
      <c r="A245" s="382" t="str">
        <f>IF((SUM('Раздел 6'!P13:P13)&lt;=SUM('Раздел 6'!K13:K13)+SUM('Раздел 6'!M13:O13)),"","Неверно!")</f>
        <v/>
      </c>
      <c r="B245" s="381" t="s">
        <v>769</v>
      </c>
      <c r="C245" s="380" t="s">
        <v>809</v>
      </c>
      <c r="D245" s="380" t="s">
        <v>771</v>
      </c>
      <c r="E245" s="379" t="str">
        <f>CONCATENATE(SUM('Раздел 6'!P13:P13),"&lt;=",SUM('Раздел 6'!K13:K13),"+",SUM('Раздел 6'!M13:O13))</f>
        <v>0&lt;=1+0</v>
      </c>
      <c r="F245" s="366"/>
      <c r="G245" s="377"/>
    </row>
    <row r="246" spans="1:7" ht="25.5" x14ac:dyDescent="0.2">
      <c r="A246" s="382" t="str">
        <f>IF((SUM('Раздел 6'!P14:P14)&lt;=SUM('Раздел 6'!K14:K14)+SUM('Раздел 6'!M14:O14)),"","Неверно!")</f>
        <v/>
      </c>
      <c r="B246" s="381" t="s">
        <v>769</v>
      </c>
      <c r="C246" s="380" t="s">
        <v>810</v>
      </c>
      <c r="D246" s="380" t="s">
        <v>771</v>
      </c>
      <c r="E246" s="379" t="str">
        <f>CONCATENATE(SUM('Раздел 6'!P14:P14),"&lt;=",SUM('Раздел 6'!K14:K14),"+",SUM('Раздел 6'!M14:O14))</f>
        <v>0&lt;=0+0</v>
      </c>
      <c r="F246" s="366"/>
      <c r="G246" s="377"/>
    </row>
    <row r="247" spans="1:7" ht="25.5" x14ac:dyDescent="0.2">
      <c r="A247" s="382" t="str">
        <f>IF((SUM('Раздел 6'!P15:P15)&lt;=SUM('Раздел 6'!K15:K15)+SUM('Раздел 6'!M15:O15)),"","Неверно!")</f>
        <v/>
      </c>
      <c r="B247" s="381" t="s">
        <v>769</v>
      </c>
      <c r="C247" s="380" t="s">
        <v>811</v>
      </c>
      <c r="D247" s="380" t="s">
        <v>771</v>
      </c>
      <c r="E247" s="379" t="str">
        <f>CONCATENATE(SUM('Раздел 6'!P15:P15),"&lt;=",SUM('Раздел 6'!K15:K15),"+",SUM('Раздел 6'!M15:O15))</f>
        <v>2&lt;=45+88</v>
      </c>
      <c r="F247" s="366"/>
      <c r="G247" s="377"/>
    </row>
    <row r="248" spans="1:7" ht="25.5" x14ac:dyDescent="0.2">
      <c r="A248" s="382" t="str">
        <f>IF((SUM('Раздел 6'!P16:P16)&lt;=SUM('Раздел 6'!K16:K16)+SUM('Раздел 6'!M16:O16)),"","Неверно!")</f>
        <v/>
      </c>
      <c r="B248" s="381" t="s">
        <v>769</v>
      </c>
      <c r="C248" s="380" t="s">
        <v>812</v>
      </c>
      <c r="D248" s="380" t="s">
        <v>771</v>
      </c>
      <c r="E248" s="379" t="str">
        <f>CONCATENATE(SUM('Раздел 6'!P16:P16),"&lt;=",SUM('Раздел 6'!K16:K16),"+",SUM('Раздел 6'!M16:O16))</f>
        <v>0&lt;=0+0</v>
      </c>
      <c r="F248" s="366"/>
      <c r="G248" s="377"/>
    </row>
    <row r="249" spans="1:7" ht="25.5" x14ac:dyDescent="0.2">
      <c r="A249" s="382" t="str">
        <f>IF((SUM('Раздел 6'!E8:E8)&gt;=SUM('Раздел 6'!I8:J8)),"","Неверно!")</f>
        <v/>
      </c>
      <c r="B249" s="381" t="s">
        <v>813</v>
      </c>
      <c r="C249" s="380" t="s">
        <v>814</v>
      </c>
      <c r="D249" s="380" t="s">
        <v>815</v>
      </c>
      <c r="E249" s="379" t="str">
        <f>CONCATENATE(SUM('Раздел 6'!E8:E8),"&gt;=",SUM('Раздел 6'!I8:J8))</f>
        <v>760&gt;=719</v>
      </c>
      <c r="F249" s="366"/>
      <c r="G249" s="377"/>
    </row>
    <row r="250" spans="1:7" ht="25.5" x14ac:dyDescent="0.2">
      <c r="A250" s="382" t="str">
        <f>IF((SUM('Раздел 6'!E17:E17)&gt;=SUM('Раздел 6'!I17:J17)),"","Неверно!")</f>
        <v/>
      </c>
      <c r="B250" s="381" t="s">
        <v>813</v>
      </c>
      <c r="C250" s="380" t="s">
        <v>816</v>
      </c>
      <c r="D250" s="380" t="s">
        <v>815</v>
      </c>
      <c r="E250" s="379" t="str">
        <f>CONCATENATE(SUM('Раздел 6'!E17:E17),"&gt;=",SUM('Раздел 6'!I17:J17))</f>
        <v>58&gt;=58</v>
      </c>
      <c r="F250" s="366"/>
      <c r="G250" s="377"/>
    </row>
    <row r="251" spans="1:7" ht="25.5" x14ac:dyDescent="0.2">
      <c r="A251" s="382" t="str">
        <f>IF((SUM('Раздел 6'!E18:E18)&gt;=SUM('Раздел 6'!I18:J18)),"","Неверно!")</f>
        <v/>
      </c>
      <c r="B251" s="381" t="s">
        <v>813</v>
      </c>
      <c r="C251" s="380" t="s">
        <v>817</v>
      </c>
      <c r="D251" s="380" t="s">
        <v>815</v>
      </c>
      <c r="E251" s="379" t="str">
        <f>CONCATENATE(SUM('Раздел 6'!E18:E18),"&gt;=",SUM('Раздел 6'!I18:J18))</f>
        <v>0&gt;=0</v>
      </c>
      <c r="F251" s="366"/>
      <c r="G251" s="377"/>
    </row>
    <row r="252" spans="1:7" ht="25.5" x14ac:dyDescent="0.2">
      <c r="A252" s="382" t="str">
        <f>IF((SUM('Раздел 6'!E19:E19)&gt;=SUM('Раздел 6'!I19:J19)),"","Неверно!")</f>
        <v/>
      </c>
      <c r="B252" s="381" t="s">
        <v>813</v>
      </c>
      <c r="C252" s="380" t="s">
        <v>818</v>
      </c>
      <c r="D252" s="380" t="s">
        <v>815</v>
      </c>
      <c r="E252" s="379" t="str">
        <f>CONCATENATE(SUM('Раздел 6'!E19:E19),"&gt;=",SUM('Раздел 6'!I19:J19))</f>
        <v>0&gt;=0</v>
      </c>
      <c r="F252" s="366"/>
      <c r="G252" s="377"/>
    </row>
    <row r="253" spans="1:7" ht="25.5" x14ac:dyDescent="0.2">
      <c r="A253" s="382" t="str">
        <f>IF((SUM('Раздел 6'!E20:E20)&gt;=SUM('Раздел 6'!I20:J20)),"","Неверно!")</f>
        <v/>
      </c>
      <c r="B253" s="381" t="s">
        <v>813</v>
      </c>
      <c r="C253" s="380" t="s">
        <v>819</v>
      </c>
      <c r="D253" s="380" t="s">
        <v>815</v>
      </c>
      <c r="E253" s="379" t="str">
        <f>CONCATENATE(SUM('Раздел 6'!E20:E20),"&gt;=",SUM('Раздел 6'!I20:J20))</f>
        <v>46&gt;=14</v>
      </c>
      <c r="F253" s="366"/>
      <c r="G253" s="377"/>
    </row>
    <row r="254" spans="1:7" ht="25.5" x14ac:dyDescent="0.2">
      <c r="A254" s="382" t="str">
        <f>IF((SUM('Раздел 6'!E21:E21)&gt;=SUM('Раздел 6'!I21:J21)),"","Неверно!")</f>
        <v/>
      </c>
      <c r="B254" s="381" t="s">
        <v>813</v>
      </c>
      <c r="C254" s="380" t="s">
        <v>820</v>
      </c>
      <c r="D254" s="380" t="s">
        <v>815</v>
      </c>
      <c r="E254" s="379" t="str">
        <f>CONCATENATE(SUM('Раздел 6'!E21:E21),"&gt;=",SUM('Раздел 6'!I21:J21))</f>
        <v>0&gt;=0</v>
      </c>
      <c r="F254" s="366"/>
      <c r="G254" s="377"/>
    </row>
    <row r="255" spans="1:7" ht="25.5" x14ac:dyDescent="0.2">
      <c r="A255" s="382" t="str">
        <f>IF((SUM('Раздел 6'!E22:E22)&gt;=SUM('Раздел 6'!I22:J22)),"","Неверно!")</f>
        <v/>
      </c>
      <c r="B255" s="381" t="s">
        <v>813</v>
      </c>
      <c r="C255" s="380" t="s">
        <v>821</v>
      </c>
      <c r="D255" s="380" t="s">
        <v>815</v>
      </c>
      <c r="E255" s="379" t="str">
        <f>CONCATENATE(SUM('Раздел 6'!E22:E22),"&gt;=",SUM('Раздел 6'!I22:J22))</f>
        <v>357&gt;=353</v>
      </c>
      <c r="F255" s="366"/>
      <c r="G255" s="377"/>
    </row>
    <row r="256" spans="1:7" ht="25.5" x14ac:dyDescent="0.2">
      <c r="A256" s="382" t="str">
        <f>IF((SUM('Раздел 6'!E23:E23)&gt;=SUM('Раздел 6'!I23:J23)),"","Неверно!")</f>
        <v/>
      </c>
      <c r="B256" s="381" t="s">
        <v>813</v>
      </c>
      <c r="C256" s="380" t="s">
        <v>822</v>
      </c>
      <c r="D256" s="380" t="s">
        <v>815</v>
      </c>
      <c r="E256" s="379" t="str">
        <f>CONCATENATE(SUM('Раздел 6'!E23:E23),"&gt;=",SUM('Раздел 6'!I23:J23))</f>
        <v>58&gt;=58</v>
      </c>
      <c r="F256" s="366"/>
      <c r="G256" s="377"/>
    </row>
    <row r="257" spans="1:7" ht="25.5" x14ac:dyDescent="0.2">
      <c r="A257" s="382" t="str">
        <f>IF((SUM('Раздел 6'!E24:E24)&gt;=SUM('Раздел 6'!I24:J24)),"","Неверно!")</f>
        <v/>
      </c>
      <c r="B257" s="381" t="s">
        <v>813</v>
      </c>
      <c r="C257" s="380" t="s">
        <v>823</v>
      </c>
      <c r="D257" s="380" t="s">
        <v>815</v>
      </c>
      <c r="E257" s="379" t="str">
        <f>CONCATENATE(SUM('Раздел 6'!E24:E24),"&gt;=",SUM('Раздел 6'!I24:J24))</f>
        <v>0&gt;=0</v>
      </c>
      <c r="F257" s="366"/>
      <c r="G257" s="377"/>
    </row>
    <row r="258" spans="1:7" ht="25.5" x14ac:dyDescent="0.2">
      <c r="A258" s="382" t="str">
        <f>IF((SUM('Раздел 6'!E25:E25)&gt;=SUM('Раздел 6'!I25:J25)),"","Неверно!")</f>
        <v/>
      </c>
      <c r="B258" s="381" t="s">
        <v>813</v>
      </c>
      <c r="C258" s="380" t="s">
        <v>824</v>
      </c>
      <c r="D258" s="380" t="s">
        <v>815</v>
      </c>
      <c r="E258" s="379" t="str">
        <f>CONCATENATE(SUM('Раздел 6'!E25:E25),"&gt;=",SUM('Раздел 6'!I25:J25))</f>
        <v>0&gt;=0</v>
      </c>
      <c r="F258" s="366"/>
      <c r="G258" s="377"/>
    </row>
    <row r="259" spans="1:7" ht="25.5" x14ac:dyDescent="0.2">
      <c r="A259" s="382" t="str">
        <f>IF((SUM('Раздел 6'!E26:E26)&gt;=SUM('Раздел 6'!I26:J26)),"","Неверно!")</f>
        <v/>
      </c>
      <c r="B259" s="381" t="s">
        <v>813</v>
      </c>
      <c r="C259" s="380" t="s">
        <v>825</v>
      </c>
      <c r="D259" s="380" t="s">
        <v>815</v>
      </c>
      <c r="E259" s="379" t="str">
        <f>CONCATENATE(SUM('Раздел 6'!E26:E26),"&gt;=",SUM('Раздел 6'!I26:J26))</f>
        <v>0&gt;=0</v>
      </c>
      <c r="F259" s="366"/>
      <c r="G259" s="377"/>
    </row>
    <row r="260" spans="1:7" ht="25.5" x14ac:dyDescent="0.2">
      <c r="A260" s="382" t="str">
        <f>IF((SUM('Раздел 6'!E9:E9)&gt;=SUM('Раздел 6'!I9:J9)),"","Неверно!")</f>
        <v/>
      </c>
      <c r="B260" s="381" t="s">
        <v>813</v>
      </c>
      <c r="C260" s="380" t="s">
        <v>826</v>
      </c>
      <c r="D260" s="380" t="s">
        <v>815</v>
      </c>
      <c r="E260" s="379" t="str">
        <f>CONCATENATE(SUM('Раздел 6'!E9:E9),"&gt;=",SUM('Раздел 6'!I9:J9))</f>
        <v>760&gt;=719</v>
      </c>
      <c r="F260" s="366"/>
      <c r="G260" s="377"/>
    </row>
    <row r="261" spans="1:7" ht="25.5" x14ac:dyDescent="0.2">
      <c r="A261" s="382" t="str">
        <f>IF((SUM('Раздел 6'!E27:E27)&gt;=SUM('Раздел 6'!I27:J27)),"","Неверно!")</f>
        <v/>
      </c>
      <c r="B261" s="381" t="s">
        <v>813</v>
      </c>
      <c r="C261" s="380" t="s">
        <v>827</v>
      </c>
      <c r="D261" s="380" t="s">
        <v>815</v>
      </c>
      <c r="E261" s="379" t="str">
        <f>CONCATENATE(SUM('Раздел 6'!E27:E27),"&gt;=",SUM('Раздел 6'!I27:J27))</f>
        <v>0&gt;=0</v>
      </c>
      <c r="F261" s="366"/>
      <c r="G261" s="377"/>
    </row>
    <row r="262" spans="1:7" ht="25.5" x14ac:dyDescent="0.2">
      <c r="A262" s="382" t="str">
        <f>IF((SUM('Раздел 6'!E28:E28)&gt;=SUM('Раздел 6'!I28:J28)),"","Неверно!")</f>
        <v/>
      </c>
      <c r="B262" s="381" t="s">
        <v>813</v>
      </c>
      <c r="C262" s="380" t="s">
        <v>828</v>
      </c>
      <c r="D262" s="380" t="s">
        <v>815</v>
      </c>
      <c r="E262" s="379" t="str">
        <f>CONCATENATE(SUM('Раздел 6'!E28:E28),"&gt;=",SUM('Раздел 6'!I28:J28))</f>
        <v>0&gt;=0</v>
      </c>
      <c r="F262" s="366"/>
      <c r="G262" s="377"/>
    </row>
    <row r="263" spans="1:7" ht="25.5" x14ac:dyDescent="0.2">
      <c r="A263" s="382" t="str">
        <f>IF((SUM('Раздел 6'!E29:E29)&gt;=SUM('Раздел 6'!I29:J29)),"","Неверно!")</f>
        <v/>
      </c>
      <c r="B263" s="381" t="s">
        <v>813</v>
      </c>
      <c r="C263" s="380" t="s">
        <v>829</v>
      </c>
      <c r="D263" s="380" t="s">
        <v>815</v>
      </c>
      <c r="E263" s="379" t="str">
        <f>CONCATENATE(SUM('Раздел 6'!E29:E29),"&gt;=",SUM('Раздел 6'!I29:J29))</f>
        <v>0&gt;=0</v>
      </c>
      <c r="F263" s="366"/>
      <c r="G263" s="377"/>
    </row>
    <row r="264" spans="1:7" ht="25.5" x14ac:dyDescent="0.2">
      <c r="A264" s="382" t="str">
        <f>IF((SUM('Раздел 6'!E30:E30)&gt;=SUM('Раздел 6'!I30:J30)),"","Неверно!")</f>
        <v/>
      </c>
      <c r="B264" s="381" t="s">
        <v>813</v>
      </c>
      <c r="C264" s="380" t="s">
        <v>830</v>
      </c>
      <c r="D264" s="380" t="s">
        <v>815</v>
      </c>
      <c r="E264" s="379" t="str">
        <f>CONCATENATE(SUM('Раздел 6'!E30:E30),"&gt;=",SUM('Раздел 6'!I30:J30))</f>
        <v>3&gt;=1</v>
      </c>
      <c r="F264" s="366"/>
      <c r="G264" s="377"/>
    </row>
    <row r="265" spans="1:7" ht="25.5" x14ac:dyDescent="0.2">
      <c r="A265" s="382" t="str">
        <f>IF((SUM('Раздел 6'!E31:E31)&gt;=SUM('Раздел 6'!I31:J31)),"","Неверно!")</f>
        <v/>
      </c>
      <c r="B265" s="381" t="s">
        <v>813</v>
      </c>
      <c r="C265" s="380" t="s">
        <v>831</v>
      </c>
      <c r="D265" s="380" t="s">
        <v>815</v>
      </c>
      <c r="E265" s="379" t="str">
        <f>CONCATENATE(SUM('Раздел 6'!E31:E31),"&gt;=",SUM('Раздел 6'!I31:J31))</f>
        <v>0&gt;=0</v>
      </c>
      <c r="F265" s="366"/>
      <c r="G265" s="377"/>
    </row>
    <row r="266" spans="1:7" ht="25.5" x14ac:dyDescent="0.2">
      <c r="A266" s="382" t="str">
        <f>IF((SUM('Раздел 6'!E32:E32)&gt;=SUM('Раздел 6'!I32:J32)),"","Неверно!")</f>
        <v/>
      </c>
      <c r="B266" s="381" t="s">
        <v>813</v>
      </c>
      <c r="C266" s="380" t="s">
        <v>832</v>
      </c>
      <c r="D266" s="380" t="s">
        <v>815</v>
      </c>
      <c r="E266" s="379" t="str">
        <f>CONCATENATE(SUM('Раздел 6'!E32:E32),"&gt;=",SUM('Раздел 6'!I32:J32))</f>
        <v>0&gt;=0</v>
      </c>
      <c r="F266" s="366"/>
      <c r="G266" s="377"/>
    </row>
    <row r="267" spans="1:7" ht="25.5" x14ac:dyDescent="0.2">
      <c r="A267" s="382" t="str">
        <f>IF((SUM('Раздел 6'!E33:E33)&gt;=SUM('Раздел 6'!I33:J33)),"","Неверно!")</f>
        <v/>
      </c>
      <c r="B267" s="381" t="s">
        <v>813</v>
      </c>
      <c r="C267" s="380" t="s">
        <v>833</v>
      </c>
      <c r="D267" s="380" t="s">
        <v>815</v>
      </c>
      <c r="E267" s="379" t="str">
        <f>CONCATENATE(SUM('Раздел 6'!E33:E33),"&gt;=",SUM('Раздел 6'!I33:J33))</f>
        <v>0&gt;=0</v>
      </c>
      <c r="F267" s="366"/>
      <c r="G267" s="377"/>
    </row>
    <row r="268" spans="1:7" ht="25.5" x14ac:dyDescent="0.2">
      <c r="A268" s="382" t="str">
        <f>IF((SUM('Раздел 6'!E34:E34)&gt;=SUM('Раздел 6'!I34:J34)),"","Неверно!")</f>
        <v/>
      </c>
      <c r="B268" s="381" t="s">
        <v>813</v>
      </c>
      <c r="C268" s="380" t="s">
        <v>834</v>
      </c>
      <c r="D268" s="380" t="s">
        <v>815</v>
      </c>
      <c r="E268" s="379" t="str">
        <f>CONCATENATE(SUM('Раздел 6'!E34:E34),"&gt;=",SUM('Раздел 6'!I34:J34))</f>
        <v>0&gt;=0</v>
      </c>
      <c r="F268" s="366"/>
      <c r="G268" s="377"/>
    </row>
    <row r="269" spans="1:7" ht="25.5" x14ac:dyDescent="0.2">
      <c r="A269" s="382" t="str">
        <f>IF((SUM('Раздел 6'!E35:E35)&gt;=SUM('Раздел 6'!I35:J35)),"","Неверно!")</f>
        <v/>
      </c>
      <c r="B269" s="381" t="s">
        <v>813</v>
      </c>
      <c r="C269" s="380" t="s">
        <v>835</v>
      </c>
      <c r="D269" s="380" t="s">
        <v>815</v>
      </c>
      <c r="E269" s="379" t="str">
        <f>CONCATENATE(SUM('Раздел 6'!E35:E35),"&gt;=",SUM('Раздел 6'!I35:J35))</f>
        <v>39&gt;=38</v>
      </c>
      <c r="F269" s="366"/>
      <c r="G269" s="377"/>
    </row>
    <row r="270" spans="1:7" ht="25.5" x14ac:dyDescent="0.2">
      <c r="A270" s="382" t="str">
        <f>IF((SUM('Раздел 6'!E36:E36)&gt;=SUM('Раздел 6'!I36:J36)),"","Неверно!")</f>
        <v/>
      </c>
      <c r="B270" s="381" t="s">
        <v>813</v>
      </c>
      <c r="C270" s="380" t="s">
        <v>836</v>
      </c>
      <c r="D270" s="380" t="s">
        <v>815</v>
      </c>
      <c r="E270" s="379" t="str">
        <f>CONCATENATE(SUM('Раздел 6'!E36:E36),"&gt;=",SUM('Раздел 6'!I36:J36))</f>
        <v>0&gt;=0</v>
      </c>
      <c r="F270" s="366"/>
      <c r="G270" s="377"/>
    </row>
    <row r="271" spans="1:7" ht="25.5" x14ac:dyDescent="0.2">
      <c r="A271" s="382" t="str">
        <f>IF((SUM('Раздел 6'!E10:E10)&gt;=SUM('Раздел 6'!I10:J10)),"","Неверно!")</f>
        <v/>
      </c>
      <c r="B271" s="381" t="s">
        <v>813</v>
      </c>
      <c r="C271" s="380" t="s">
        <v>837</v>
      </c>
      <c r="D271" s="380" t="s">
        <v>815</v>
      </c>
      <c r="E271" s="379" t="str">
        <f>CONCATENATE(SUM('Раздел 6'!E10:E10),"&gt;=",SUM('Раздел 6'!I10:J10))</f>
        <v>0&gt;=0</v>
      </c>
      <c r="F271" s="366"/>
      <c r="G271" s="377"/>
    </row>
    <row r="272" spans="1:7" ht="25.5" x14ac:dyDescent="0.2">
      <c r="A272" s="382" t="str">
        <f>IF((SUM('Раздел 6'!E37:E37)&gt;=SUM('Раздел 6'!I37:J37)),"","Неверно!")</f>
        <v/>
      </c>
      <c r="B272" s="381" t="s">
        <v>813</v>
      </c>
      <c r="C272" s="380" t="s">
        <v>838</v>
      </c>
      <c r="D272" s="380" t="s">
        <v>815</v>
      </c>
      <c r="E272" s="379" t="str">
        <f>CONCATENATE(SUM('Раздел 6'!E37:E37),"&gt;=",SUM('Раздел 6'!I37:J37))</f>
        <v>0&gt;=0</v>
      </c>
      <c r="F272" s="366"/>
      <c r="G272" s="377"/>
    </row>
    <row r="273" spans="1:7" ht="25.5" x14ac:dyDescent="0.2">
      <c r="A273" s="382" t="str">
        <f>IF((SUM('Раздел 6'!E38:E38)&gt;=SUM('Раздел 6'!I38:J38)),"","Неверно!")</f>
        <v/>
      </c>
      <c r="B273" s="381" t="s">
        <v>813</v>
      </c>
      <c r="C273" s="380" t="s">
        <v>839</v>
      </c>
      <c r="D273" s="380" t="s">
        <v>815</v>
      </c>
      <c r="E273" s="379" t="str">
        <f>CONCATENATE(SUM('Раздел 6'!E38:E38),"&gt;=",SUM('Раздел 6'!I38:J38))</f>
        <v>0&gt;=0</v>
      </c>
      <c r="F273" s="366"/>
      <c r="G273" s="377"/>
    </row>
    <row r="274" spans="1:7" ht="25.5" x14ac:dyDescent="0.2">
      <c r="A274" s="382" t="str">
        <f>IF((SUM('Раздел 6'!E39:E39)&gt;=SUM('Раздел 6'!I39:J39)),"","Неверно!")</f>
        <v/>
      </c>
      <c r="B274" s="381" t="s">
        <v>813</v>
      </c>
      <c r="C274" s="380" t="s">
        <v>840</v>
      </c>
      <c r="D274" s="380" t="s">
        <v>815</v>
      </c>
      <c r="E274" s="379" t="str">
        <f>CONCATENATE(SUM('Раздел 6'!E39:E39),"&gt;=",SUM('Раздел 6'!I39:J39))</f>
        <v>0&gt;=0</v>
      </c>
      <c r="F274" s="366"/>
      <c r="G274" s="377"/>
    </row>
    <row r="275" spans="1:7" ht="25.5" x14ac:dyDescent="0.2">
      <c r="A275" s="382" t="str">
        <f>IF((SUM('Раздел 6'!E40:E40)&gt;=SUM('Раздел 6'!I40:J40)),"","Неверно!")</f>
        <v/>
      </c>
      <c r="B275" s="381" t="s">
        <v>813</v>
      </c>
      <c r="C275" s="380" t="s">
        <v>841</v>
      </c>
      <c r="D275" s="380" t="s">
        <v>815</v>
      </c>
      <c r="E275" s="379" t="str">
        <f>CONCATENATE(SUM('Раздел 6'!E40:E40),"&gt;=",SUM('Раздел 6'!I40:J40))</f>
        <v>0&gt;=0</v>
      </c>
      <c r="F275" s="366"/>
      <c r="G275" s="377"/>
    </row>
    <row r="276" spans="1:7" ht="25.5" x14ac:dyDescent="0.2">
      <c r="A276" s="382" t="str">
        <f>IF((SUM('Раздел 6'!E41:E41)&gt;=SUM('Раздел 6'!I41:J41)),"","Неверно!")</f>
        <v/>
      </c>
      <c r="B276" s="381" t="s">
        <v>813</v>
      </c>
      <c r="C276" s="380" t="s">
        <v>842</v>
      </c>
      <c r="D276" s="380" t="s">
        <v>815</v>
      </c>
      <c r="E276" s="379" t="str">
        <f>CONCATENATE(SUM('Раздел 6'!E41:E41),"&gt;=",SUM('Раздел 6'!I41:J41))</f>
        <v>0&gt;=0</v>
      </c>
      <c r="F276" s="366"/>
      <c r="G276" s="377"/>
    </row>
    <row r="277" spans="1:7" ht="25.5" x14ac:dyDescent="0.2">
      <c r="A277" s="382" t="str">
        <f>IF((SUM('Раздел 6'!E42:E42)&gt;=SUM('Раздел 6'!I42:J42)),"","Неверно!")</f>
        <v/>
      </c>
      <c r="B277" s="381" t="s">
        <v>813</v>
      </c>
      <c r="C277" s="380" t="s">
        <v>843</v>
      </c>
      <c r="D277" s="380" t="s">
        <v>815</v>
      </c>
      <c r="E277" s="379" t="str">
        <f>CONCATENATE(SUM('Раздел 6'!E42:E42),"&gt;=",SUM('Раздел 6'!I42:J42))</f>
        <v>0&gt;=0</v>
      </c>
      <c r="F277" s="366"/>
      <c r="G277" s="377"/>
    </row>
    <row r="278" spans="1:7" ht="25.5" x14ac:dyDescent="0.2">
      <c r="A278" s="382" t="str">
        <f>IF((SUM('Раздел 6'!E43:E43)&gt;=SUM('Раздел 6'!I43:J43)),"","Неверно!")</f>
        <v/>
      </c>
      <c r="B278" s="381" t="s">
        <v>813</v>
      </c>
      <c r="C278" s="380" t="s">
        <v>844</v>
      </c>
      <c r="D278" s="380" t="s">
        <v>815</v>
      </c>
      <c r="E278" s="379" t="str">
        <f>CONCATENATE(SUM('Раздел 6'!E43:E43),"&gt;=",SUM('Раздел 6'!I43:J43))</f>
        <v>0&gt;=0</v>
      </c>
      <c r="F278" s="366"/>
      <c r="G278" s="377"/>
    </row>
    <row r="279" spans="1:7" ht="25.5" x14ac:dyDescent="0.2">
      <c r="A279" s="382" t="str">
        <f>IF((SUM('Раздел 6'!E44:E44)&gt;=SUM('Раздел 6'!I44:J44)),"","Неверно!")</f>
        <v/>
      </c>
      <c r="B279" s="381" t="s">
        <v>813</v>
      </c>
      <c r="C279" s="380" t="s">
        <v>845</v>
      </c>
      <c r="D279" s="380" t="s">
        <v>815</v>
      </c>
      <c r="E279" s="379" t="str">
        <f>CONCATENATE(SUM('Раздел 6'!E44:E44),"&gt;=",SUM('Раздел 6'!I44:J44))</f>
        <v>0&gt;=0</v>
      </c>
      <c r="F279" s="366"/>
      <c r="G279" s="377"/>
    </row>
    <row r="280" spans="1:7" ht="25.5" x14ac:dyDescent="0.2">
      <c r="A280" s="382" t="str">
        <f>IF((SUM('Раздел 6'!E45:E45)&gt;=SUM('Раздел 6'!I45:J45)),"","Неверно!")</f>
        <v/>
      </c>
      <c r="B280" s="381" t="s">
        <v>813</v>
      </c>
      <c r="C280" s="380" t="s">
        <v>846</v>
      </c>
      <c r="D280" s="380" t="s">
        <v>815</v>
      </c>
      <c r="E280" s="379" t="str">
        <f>CONCATENATE(SUM('Раздел 6'!E45:E45),"&gt;=",SUM('Раздел 6'!I45:J45))</f>
        <v>7&gt;=7</v>
      </c>
      <c r="F280" s="366"/>
      <c r="G280" s="377"/>
    </row>
    <row r="281" spans="1:7" ht="25.5" x14ac:dyDescent="0.2">
      <c r="A281" s="382" t="str">
        <f>IF((SUM('Раздел 6'!E46:E46)&gt;=SUM('Раздел 6'!I46:J46)),"","Неверно!")</f>
        <v/>
      </c>
      <c r="B281" s="381" t="s">
        <v>813</v>
      </c>
      <c r="C281" s="380" t="s">
        <v>847</v>
      </c>
      <c r="D281" s="380" t="s">
        <v>815</v>
      </c>
      <c r="E281" s="379" t="str">
        <f>CONCATENATE(SUM('Раздел 6'!E46:E46),"&gt;=",SUM('Раздел 6'!I46:J46))</f>
        <v>1&gt;=1</v>
      </c>
      <c r="F281" s="366"/>
      <c r="G281" s="377"/>
    </row>
    <row r="282" spans="1:7" ht="25.5" x14ac:dyDescent="0.2">
      <c r="A282" s="382" t="str">
        <f>IF((SUM('Раздел 6'!E11:E11)&gt;=SUM('Раздел 6'!I11:J11)),"","Неверно!")</f>
        <v/>
      </c>
      <c r="B282" s="381" t="s">
        <v>813</v>
      </c>
      <c r="C282" s="380" t="s">
        <v>848</v>
      </c>
      <c r="D282" s="380" t="s">
        <v>815</v>
      </c>
      <c r="E282" s="379" t="str">
        <f>CONCATENATE(SUM('Раздел 6'!E11:E11),"&gt;=",SUM('Раздел 6'!I11:J11))</f>
        <v>2&gt;=2</v>
      </c>
      <c r="F282" s="366"/>
      <c r="G282" s="377"/>
    </row>
    <row r="283" spans="1:7" ht="25.5" x14ac:dyDescent="0.2">
      <c r="A283" s="382" t="str">
        <f>IF((SUM('Раздел 6'!E47:E47)&gt;=SUM('Раздел 6'!I47:J47)),"","Неверно!")</f>
        <v/>
      </c>
      <c r="B283" s="381" t="s">
        <v>813</v>
      </c>
      <c r="C283" s="380" t="s">
        <v>849</v>
      </c>
      <c r="D283" s="380" t="s">
        <v>815</v>
      </c>
      <c r="E283" s="379" t="str">
        <f>CONCATENATE(SUM('Раздел 6'!E47:E47),"&gt;=",SUM('Раздел 6'!I47:J47))</f>
        <v>53&gt;=52</v>
      </c>
      <c r="F283" s="366"/>
      <c r="G283" s="377"/>
    </row>
    <row r="284" spans="1:7" ht="25.5" x14ac:dyDescent="0.2">
      <c r="A284" s="382" t="str">
        <f>IF((SUM('Раздел 6'!E48:E48)&gt;=SUM('Раздел 6'!I48:J48)),"","Неверно!")</f>
        <v/>
      </c>
      <c r="B284" s="381" t="s">
        <v>813</v>
      </c>
      <c r="C284" s="380" t="s">
        <v>850</v>
      </c>
      <c r="D284" s="380" t="s">
        <v>815</v>
      </c>
      <c r="E284" s="379" t="str">
        <f>CONCATENATE(SUM('Раздел 6'!E48:E48),"&gt;=",SUM('Раздел 6'!I48:J48))</f>
        <v>0&gt;=0</v>
      </c>
      <c r="F284" s="366"/>
      <c r="G284" s="377"/>
    </row>
    <row r="285" spans="1:7" ht="25.5" x14ac:dyDescent="0.2">
      <c r="A285" s="382" t="str">
        <f>IF((SUM('Раздел 6'!E49:E49)&gt;=SUM('Раздел 6'!I49:J49)),"","Неверно!")</f>
        <v/>
      </c>
      <c r="B285" s="381" t="s">
        <v>813</v>
      </c>
      <c r="C285" s="380" t="s">
        <v>851</v>
      </c>
      <c r="D285" s="380" t="s">
        <v>815</v>
      </c>
      <c r="E285" s="379" t="str">
        <f>CONCATENATE(SUM('Раздел 6'!E49:E49),"&gt;=",SUM('Раздел 6'!I49:J49))</f>
        <v>0&gt;=0</v>
      </c>
      <c r="F285" s="366"/>
      <c r="G285" s="377"/>
    </row>
    <row r="286" spans="1:7" ht="25.5" x14ac:dyDescent="0.2">
      <c r="A286" s="382" t="str">
        <f>IF((SUM('Раздел 6'!E12:E12)&gt;=SUM('Раздел 6'!I12:J12)),"","Неверно!")</f>
        <v/>
      </c>
      <c r="B286" s="381" t="s">
        <v>813</v>
      </c>
      <c r="C286" s="380" t="s">
        <v>852</v>
      </c>
      <c r="D286" s="380" t="s">
        <v>815</v>
      </c>
      <c r="E286" s="379" t="str">
        <f>CONCATENATE(SUM('Раздел 6'!E12:E12),"&gt;=",SUM('Раздел 6'!I12:J12))</f>
        <v>0&gt;=0</v>
      </c>
      <c r="F286" s="366"/>
      <c r="G286" s="377"/>
    </row>
    <row r="287" spans="1:7" ht="25.5" x14ac:dyDescent="0.2">
      <c r="A287" s="382" t="str">
        <f>IF((SUM('Раздел 6'!E13:E13)&gt;=SUM('Раздел 6'!I13:J13)),"","Неверно!")</f>
        <v/>
      </c>
      <c r="B287" s="381" t="s">
        <v>813</v>
      </c>
      <c r="C287" s="380" t="s">
        <v>853</v>
      </c>
      <c r="D287" s="380" t="s">
        <v>815</v>
      </c>
      <c r="E287" s="379" t="str">
        <f>CONCATENATE(SUM('Раздел 6'!E13:E13),"&gt;=",SUM('Раздел 6'!I13:J13))</f>
        <v>1&gt;=1</v>
      </c>
      <c r="F287" s="366"/>
      <c r="G287" s="377"/>
    </row>
    <row r="288" spans="1:7" ht="25.5" x14ac:dyDescent="0.2">
      <c r="A288" s="382" t="str">
        <f>IF((SUM('Раздел 6'!E14:E14)&gt;=SUM('Раздел 6'!I14:J14)),"","Неверно!")</f>
        <v/>
      </c>
      <c r="B288" s="381" t="s">
        <v>813</v>
      </c>
      <c r="C288" s="380" t="s">
        <v>854</v>
      </c>
      <c r="D288" s="380" t="s">
        <v>815</v>
      </c>
      <c r="E288" s="379" t="str">
        <f>CONCATENATE(SUM('Раздел 6'!E14:E14),"&gt;=",SUM('Раздел 6'!I14:J14))</f>
        <v>0&gt;=0</v>
      </c>
      <c r="F288" s="366"/>
      <c r="G288" s="377"/>
    </row>
    <row r="289" spans="1:7" ht="25.5" x14ac:dyDescent="0.2">
      <c r="A289" s="382" t="str">
        <f>IF((SUM('Раздел 6'!E15:E15)&gt;=SUM('Раздел 6'!I15:J15)),"","Неверно!")</f>
        <v/>
      </c>
      <c r="B289" s="381" t="s">
        <v>813</v>
      </c>
      <c r="C289" s="380" t="s">
        <v>855</v>
      </c>
      <c r="D289" s="380" t="s">
        <v>815</v>
      </c>
      <c r="E289" s="379" t="str">
        <f>CONCATENATE(SUM('Раздел 6'!E15:E15),"&gt;=",SUM('Раздел 6'!I15:J15))</f>
        <v>135&gt;=134</v>
      </c>
      <c r="F289" s="366"/>
      <c r="G289" s="377"/>
    </row>
    <row r="290" spans="1:7" ht="25.5" x14ac:dyDescent="0.2">
      <c r="A290" s="382" t="str">
        <f>IF((SUM('Раздел 6'!E16:E16)&gt;=SUM('Раздел 6'!I16:J16)),"","Неверно!")</f>
        <v/>
      </c>
      <c r="B290" s="381" t="s">
        <v>813</v>
      </c>
      <c r="C290" s="380" t="s">
        <v>856</v>
      </c>
      <c r="D290" s="380" t="s">
        <v>815</v>
      </c>
      <c r="E290" s="379" t="str">
        <f>CONCATENATE(SUM('Раздел 6'!E16:E16),"&gt;=",SUM('Раздел 6'!I16:J16))</f>
        <v>0&gt;=0</v>
      </c>
      <c r="F290" s="366"/>
      <c r="G290" s="377"/>
    </row>
    <row r="291" spans="1:7" ht="25.5" x14ac:dyDescent="0.2">
      <c r="A291" s="382" t="str">
        <f>IF((SUM('Раздел 6'!E8:E8)&gt;=SUM('Раздел 6'!K8:K8)+SUM('Раздел 6'!M8:O8)),"","Неверно!")</f>
        <v/>
      </c>
      <c r="B291" s="381" t="s">
        <v>857</v>
      </c>
      <c r="C291" s="380" t="s">
        <v>858</v>
      </c>
      <c r="D291" s="380" t="s">
        <v>859</v>
      </c>
      <c r="E291" s="379" t="str">
        <f>CONCATENATE(SUM('Раздел 6'!E8:E8),"&gt;=",SUM('Раздел 6'!K8:K8),"+",SUM('Раздел 6'!M8:O8))</f>
        <v>760&gt;=581+175</v>
      </c>
      <c r="F291" s="366"/>
      <c r="G291" s="377"/>
    </row>
    <row r="292" spans="1:7" ht="38.25" x14ac:dyDescent="0.2">
      <c r="A292" s="382" t="str">
        <f>IF((SUM('Раздел 6'!E17:E17)&gt;=SUM('Раздел 6'!K17:K17)+SUM('Раздел 6'!M17:O17)),"","Неверно!")</f>
        <v/>
      </c>
      <c r="B292" s="381" t="s">
        <v>857</v>
      </c>
      <c r="C292" s="380" t="s">
        <v>860</v>
      </c>
      <c r="D292" s="380" t="s">
        <v>859</v>
      </c>
      <c r="E292" s="379" t="str">
        <f>CONCATENATE(SUM('Раздел 6'!E17:E17),"&gt;=",SUM('Раздел 6'!K17:K17),"+",SUM('Раздел 6'!M17:O17))</f>
        <v>58&gt;=45+12</v>
      </c>
      <c r="F292" s="366"/>
      <c r="G292" s="377"/>
    </row>
    <row r="293" spans="1:7" ht="38.25" x14ac:dyDescent="0.2">
      <c r="A293" s="382" t="str">
        <f>IF((SUM('Раздел 6'!E18:E18)&gt;=SUM('Раздел 6'!K18:K18)+SUM('Раздел 6'!M18:O18)),"","Неверно!")</f>
        <v/>
      </c>
      <c r="B293" s="381" t="s">
        <v>857</v>
      </c>
      <c r="C293" s="380" t="s">
        <v>861</v>
      </c>
      <c r="D293" s="380" t="s">
        <v>859</v>
      </c>
      <c r="E293" s="379" t="str">
        <f>CONCATENATE(SUM('Раздел 6'!E18:E18),"&gt;=",SUM('Раздел 6'!K18:K18),"+",SUM('Раздел 6'!M18:O18))</f>
        <v>0&gt;=0+0</v>
      </c>
      <c r="F293" s="366"/>
      <c r="G293" s="377"/>
    </row>
    <row r="294" spans="1:7" ht="38.25" x14ac:dyDescent="0.2">
      <c r="A294" s="382" t="str">
        <f>IF((SUM('Раздел 6'!E19:E19)&gt;=SUM('Раздел 6'!K19:K19)+SUM('Раздел 6'!M19:O19)),"","Неверно!")</f>
        <v/>
      </c>
      <c r="B294" s="381" t="s">
        <v>857</v>
      </c>
      <c r="C294" s="380" t="s">
        <v>862</v>
      </c>
      <c r="D294" s="380" t="s">
        <v>859</v>
      </c>
      <c r="E294" s="379" t="str">
        <f>CONCATENATE(SUM('Раздел 6'!E19:E19),"&gt;=",SUM('Раздел 6'!K19:K19),"+",SUM('Раздел 6'!M19:O19))</f>
        <v>0&gt;=0+0</v>
      </c>
      <c r="F294" s="366"/>
      <c r="G294" s="377"/>
    </row>
    <row r="295" spans="1:7" ht="38.25" x14ac:dyDescent="0.2">
      <c r="A295" s="382" t="str">
        <f>IF((SUM('Раздел 6'!E20:E20)&gt;=SUM('Раздел 6'!K20:K20)+SUM('Раздел 6'!M20:O20)),"","Неверно!")</f>
        <v/>
      </c>
      <c r="B295" s="381" t="s">
        <v>857</v>
      </c>
      <c r="C295" s="380" t="s">
        <v>863</v>
      </c>
      <c r="D295" s="380" t="s">
        <v>859</v>
      </c>
      <c r="E295" s="379" t="str">
        <f>CONCATENATE(SUM('Раздел 6'!E20:E20),"&gt;=",SUM('Раздел 6'!K20:K20),"+",SUM('Раздел 6'!M20:O20))</f>
        <v>46&gt;=13+32</v>
      </c>
      <c r="F295" s="366"/>
      <c r="G295" s="377"/>
    </row>
    <row r="296" spans="1:7" ht="38.25" x14ac:dyDescent="0.2">
      <c r="A296" s="382" t="str">
        <f>IF((SUM('Раздел 6'!E21:E21)&gt;=SUM('Раздел 6'!K21:K21)+SUM('Раздел 6'!M21:O21)),"","Неверно!")</f>
        <v/>
      </c>
      <c r="B296" s="381" t="s">
        <v>857</v>
      </c>
      <c r="C296" s="380" t="s">
        <v>864</v>
      </c>
      <c r="D296" s="380" t="s">
        <v>859</v>
      </c>
      <c r="E296" s="379" t="str">
        <f>CONCATENATE(SUM('Раздел 6'!E21:E21),"&gt;=",SUM('Раздел 6'!K21:K21),"+",SUM('Раздел 6'!M21:O21))</f>
        <v>0&gt;=0+0</v>
      </c>
      <c r="F296" s="366"/>
      <c r="G296" s="377"/>
    </row>
    <row r="297" spans="1:7" ht="38.25" x14ac:dyDescent="0.2">
      <c r="A297" s="382" t="str">
        <f>IF((SUM('Раздел 6'!E22:E22)&gt;=SUM('Раздел 6'!K22:K22)+SUM('Раздел 6'!M22:O22)),"","Неверно!")</f>
        <v/>
      </c>
      <c r="B297" s="381" t="s">
        <v>857</v>
      </c>
      <c r="C297" s="380" t="s">
        <v>865</v>
      </c>
      <c r="D297" s="380" t="s">
        <v>859</v>
      </c>
      <c r="E297" s="379" t="str">
        <f>CONCATENATE(SUM('Раздел 6'!E22:E22),"&gt;=",SUM('Раздел 6'!K22:K22),"+",SUM('Раздел 6'!M22:O22))</f>
        <v>357&gt;=349+8</v>
      </c>
      <c r="F297" s="366"/>
      <c r="G297" s="377"/>
    </row>
    <row r="298" spans="1:7" ht="38.25" x14ac:dyDescent="0.2">
      <c r="A298" s="382" t="str">
        <f>IF((SUM('Раздел 6'!E23:E23)&gt;=SUM('Раздел 6'!K23:K23)+SUM('Раздел 6'!M23:O23)),"","Неверно!")</f>
        <v/>
      </c>
      <c r="B298" s="381" t="s">
        <v>857</v>
      </c>
      <c r="C298" s="380" t="s">
        <v>866</v>
      </c>
      <c r="D298" s="380" t="s">
        <v>859</v>
      </c>
      <c r="E298" s="379" t="str">
        <f>CONCATENATE(SUM('Раздел 6'!E23:E23),"&gt;=",SUM('Раздел 6'!K23:K23),"+",SUM('Раздел 6'!M23:O23))</f>
        <v>58&gt;=40+18</v>
      </c>
      <c r="F298" s="366"/>
      <c r="G298" s="377"/>
    </row>
    <row r="299" spans="1:7" ht="38.25" x14ac:dyDescent="0.2">
      <c r="A299" s="382" t="str">
        <f>IF((SUM('Раздел 6'!E24:E24)&gt;=SUM('Раздел 6'!K24:K24)+SUM('Раздел 6'!M24:O24)),"","Неверно!")</f>
        <v/>
      </c>
      <c r="B299" s="381" t="s">
        <v>857</v>
      </c>
      <c r="C299" s="380" t="s">
        <v>867</v>
      </c>
      <c r="D299" s="380" t="s">
        <v>859</v>
      </c>
      <c r="E299" s="379" t="str">
        <f>CONCATENATE(SUM('Раздел 6'!E24:E24),"&gt;=",SUM('Раздел 6'!K24:K24),"+",SUM('Раздел 6'!M24:O24))</f>
        <v>0&gt;=0+0</v>
      </c>
      <c r="F299" s="366"/>
      <c r="G299" s="377"/>
    </row>
    <row r="300" spans="1:7" ht="38.25" x14ac:dyDescent="0.2">
      <c r="A300" s="382" t="str">
        <f>IF((SUM('Раздел 6'!E25:E25)&gt;=SUM('Раздел 6'!K25:K25)+SUM('Раздел 6'!M25:O25)),"","Неверно!")</f>
        <v/>
      </c>
      <c r="B300" s="381" t="s">
        <v>857</v>
      </c>
      <c r="C300" s="380" t="s">
        <v>868</v>
      </c>
      <c r="D300" s="380" t="s">
        <v>859</v>
      </c>
      <c r="E300" s="379" t="str">
        <f>CONCATENATE(SUM('Раздел 6'!E25:E25),"&gt;=",SUM('Раздел 6'!K25:K25),"+",SUM('Раздел 6'!M25:O25))</f>
        <v>0&gt;=0+0</v>
      </c>
      <c r="F300" s="366"/>
      <c r="G300" s="377"/>
    </row>
    <row r="301" spans="1:7" ht="38.25" x14ac:dyDescent="0.2">
      <c r="A301" s="382" t="str">
        <f>IF((SUM('Раздел 6'!E26:E26)&gt;=SUM('Раздел 6'!K26:K26)+SUM('Раздел 6'!M26:O26)),"","Неверно!")</f>
        <v/>
      </c>
      <c r="B301" s="381" t="s">
        <v>857</v>
      </c>
      <c r="C301" s="380" t="s">
        <v>869</v>
      </c>
      <c r="D301" s="380" t="s">
        <v>859</v>
      </c>
      <c r="E301" s="379" t="str">
        <f>CONCATENATE(SUM('Раздел 6'!E26:E26),"&gt;=",SUM('Раздел 6'!K26:K26),"+",SUM('Раздел 6'!M26:O26))</f>
        <v>0&gt;=0+0</v>
      </c>
      <c r="F301" s="366"/>
      <c r="G301" s="377"/>
    </row>
    <row r="302" spans="1:7" ht="25.5" x14ac:dyDescent="0.2">
      <c r="A302" s="382" t="str">
        <f>IF((SUM('Раздел 6'!E9:E9)&gt;=SUM('Раздел 6'!K9:K9)+SUM('Раздел 6'!M9:O9)),"","Неверно!")</f>
        <v/>
      </c>
      <c r="B302" s="381" t="s">
        <v>857</v>
      </c>
      <c r="C302" s="380" t="s">
        <v>870</v>
      </c>
      <c r="D302" s="380" t="s">
        <v>859</v>
      </c>
      <c r="E302" s="379" t="str">
        <f>CONCATENATE(SUM('Раздел 6'!E9:E9),"&gt;=",SUM('Раздел 6'!K9:K9),"+",SUM('Раздел 6'!M9:O9))</f>
        <v>760&gt;=581+175</v>
      </c>
      <c r="F302" s="366"/>
      <c r="G302" s="377"/>
    </row>
    <row r="303" spans="1:7" ht="38.25" x14ac:dyDescent="0.2">
      <c r="A303" s="382" t="str">
        <f>IF((SUM('Раздел 6'!E27:E27)&gt;=SUM('Раздел 6'!K27:K27)+SUM('Раздел 6'!M27:O27)),"","Неверно!")</f>
        <v/>
      </c>
      <c r="B303" s="381" t="s">
        <v>857</v>
      </c>
      <c r="C303" s="380" t="s">
        <v>871</v>
      </c>
      <c r="D303" s="380" t="s">
        <v>859</v>
      </c>
      <c r="E303" s="379" t="str">
        <f>CONCATENATE(SUM('Раздел 6'!E27:E27),"&gt;=",SUM('Раздел 6'!K27:K27),"+",SUM('Раздел 6'!M27:O27))</f>
        <v>0&gt;=0+0</v>
      </c>
      <c r="F303" s="366"/>
      <c r="G303" s="377"/>
    </row>
    <row r="304" spans="1:7" ht="38.25" x14ac:dyDescent="0.2">
      <c r="A304" s="382" t="str">
        <f>IF((SUM('Раздел 6'!E28:E28)&gt;=SUM('Раздел 6'!K28:K28)+SUM('Раздел 6'!M28:O28)),"","Неверно!")</f>
        <v/>
      </c>
      <c r="B304" s="381" t="s">
        <v>857</v>
      </c>
      <c r="C304" s="380" t="s">
        <v>872</v>
      </c>
      <c r="D304" s="380" t="s">
        <v>859</v>
      </c>
      <c r="E304" s="379" t="str">
        <f>CONCATENATE(SUM('Раздел 6'!E28:E28),"&gt;=",SUM('Раздел 6'!K28:K28),"+",SUM('Раздел 6'!M28:O28))</f>
        <v>0&gt;=0+0</v>
      </c>
      <c r="F304" s="366"/>
      <c r="G304" s="377"/>
    </row>
    <row r="305" spans="1:7" ht="38.25" x14ac:dyDescent="0.2">
      <c r="A305" s="382" t="str">
        <f>IF((SUM('Раздел 6'!E29:E29)&gt;=SUM('Раздел 6'!K29:K29)+SUM('Раздел 6'!M29:O29)),"","Неверно!")</f>
        <v/>
      </c>
      <c r="B305" s="381" t="s">
        <v>857</v>
      </c>
      <c r="C305" s="380" t="s">
        <v>873</v>
      </c>
      <c r="D305" s="380" t="s">
        <v>859</v>
      </c>
      <c r="E305" s="379" t="str">
        <f>CONCATENATE(SUM('Раздел 6'!E29:E29),"&gt;=",SUM('Раздел 6'!K29:K29),"+",SUM('Раздел 6'!M29:O29))</f>
        <v>0&gt;=0+0</v>
      </c>
      <c r="F305" s="366"/>
      <c r="G305" s="377"/>
    </row>
    <row r="306" spans="1:7" ht="38.25" x14ac:dyDescent="0.2">
      <c r="A306" s="382" t="str">
        <f>IF((SUM('Раздел 6'!E30:E30)&gt;=SUM('Раздел 6'!K30:K30)+SUM('Раздел 6'!M30:O30)),"","Неверно!")</f>
        <v/>
      </c>
      <c r="B306" s="381" t="s">
        <v>857</v>
      </c>
      <c r="C306" s="380" t="s">
        <v>874</v>
      </c>
      <c r="D306" s="380" t="s">
        <v>859</v>
      </c>
      <c r="E306" s="379" t="str">
        <f>CONCATENATE(SUM('Раздел 6'!E30:E30),"&gt;=",SUM('Раздел 6'!K30:K30),"+",SUM('Раздел 6'!M30:O30))</f>
        <v>3&gt;=3+0</v>
      </c>
      <c r="F306" s="366"/>
      <c r="G306" s="377"/>
    </row>
    <row r="307" spans="1:7" ht="38.25" x14ac:dyDescent="0.2">
      <c r="A307" s="382" t="str">
        <f>IF((SUM('Раздел 6'!E31:E31)&gt;=SUM('Раздел 6'!K31:K31)+SUM('Раздел 6'!M31:O31)),"","Неверно!")</f>
        <v/>
      </c>
      <c r="B307" s="381" t="s">
        <v>857</v>
      </c>
      <c r="C307" s="380" t="s">
        <v>875</v>
      </c>
      <c r="D307" s="380" t="s">
        <v>859</v>
      </c>
      <c r="E307" s="379" t="str">
        <f>CONCATENATE(SUM('Раздел 6'!E31:E31),"&gt;=",SUM('Раздел 6'!K31:K31),"+",SUM('Раздел 6'!M31:O31))</f>
        <v>0&gt;=0+0</v>
      </c>
      <c r="F307" s="366"/>
      <c r="G307" s="377"/>
    </row>
    <row r="308" spans="1:7" ht="38.25" x14ac:dyDescent="0.2">
      <c r="A308" s="382" t="str">
        <f>IF((SUM('Раздел 6'!E32:E32)&gt;=SUM('Раздел 6'!K32:K32)+SUM('Раздел 6'!M32:O32)),"","Неверно!")</f>
        <v/>
      </c>
      <c r="B308" s="381" t="s">
        <v>857</v>
      </c>
      <c r="C308" s="380" t="s">
        <v>876</v>
      </c>
      <c r="D308" s="380" t="s">
        <v>859</v>
      </c>
      <c r="E308" s="379" t="str">
        <f>CONCATENATE(SUM('Раздел 6'!E32:E32),"&gt;=",SUM('Раздел 6'!K32:K32),"+",SUM('Раздел 6'!M32:O32))</f>
        <v>0&gt;=0+0</v>
      </c>
      <c r="F308" s="366"/>
      <c r="G308" s="377"/>
    </row>
    <row r="309" spans="1:7" ht="38.25" x14ac:dyDescent="0.2">
      <c r="A309" s="382" t="str">
        <f>IF((SUM('Раздел 6'!E33:E33)&gt;=SUM('Раздел 6'!K33:K33)+SUM('Раздел 6'!M33:O33)),"","Неверно!")</f>
        <v/>
      </c>
      <c r="B309" s="381" t="s">
        <v>857</v>
      </c>
      <c r="C309" s="380" t="s">
        <v>877</v>
      </c>
      <c r="D309" s="380" t="s">
        <v>859</v>
      </c>
      <c r="E309" s="379" t="str">
        <f>CONCATENATE(SUM('Раздел 6'!E33:E33),"&gt;=",SUM('Раздел 6'!K33:K33),"+",SUM('Раздел 6'!M33:O33))</f>
        <v>0&gt;=0+0</v>
      </c>
      <c r="F309" s="366"/>
      <c r="G309" s="377"/>
    </row>
    <row r="310" spans="1:7" ht="38.25" x14ac:dyDescent="0.2">
      <c r="A310" s="382" t="str">
        <f>IF((SUM('Раздел 6'!E34:E34)&gt;=SUM('Раздел 6'!K34:K34)+SUM('Раздел 6'!M34:O34)),"","Неверно!")</f>
        <v/>
      </c>
      <c r="B310" s="381" t="s">
        <v>857</v>
      </c>
      <c r="C310" s="380" t="s">
        <v>878</v>
      </c>
      <c r="D310" s="380" t="s">
        <v>859</v>
      </c>
      <c r="E310" s="379" t="str">
        <f>CONCATENATE(SUM('Раздел 6'!E34:E34),"&gt;=",SUM('Раздел 6'!K34:K34),"+",SUM('Раздел 6'!M34:O34))</f>
        <v>0&gt;=0+0</v>
      </c>
      <c r="F310" s="366"/>
      <c r="G310" s="377"/>
    </row>
    <row r="311" spans="1:7" ht="38.25" x14ac:dyDescent="0.2">
      <c r="A311" s="382" t="str">
        <f>IF((SUM('Раздел 6'!E35:E35)&gt;=SUM('Раздел 6'!K35:K35)+SUM('Раздел 6'!M35:O35)),"","Неверно!")</f>
        <v/>
      </c>
      <c r="B311" s="381" t="s">
        <v>857</v>
      </c>
      <c r="C311" s="380" t="s">
        <v>879</v>
      </c>
      <c r="D311" s="380" t="s">
        <v>859</v>
      </c>
      <c r="E311" s="379" t="str">
        <f>CONCATENATE(SUM('Раздел 6'!E35:E35),"&gt;=",SUM('Раздел 6'!K35:K35),"+",SUM('Раздел 6'!M35:O35))</f>
        <v>39&gt;=26+13</v>
      </c>
      <c r="F311" s="366"/>
      <c r="G311" s="377"/>
    </row>
    <row r="312" spans="1:7" ht="38.25" x14ac:dyDescent="0.2">
      <c r="A312" s="382" t="str">
        <f>IF((SUM('Раздел 6'!E36:E36)&gt;=SUM('Раздел 6'!K36:K36)+SUM('Раздел 6'!M36:O36)),"","Неверно!")</f>
        <v/>
      </c>
      <c r="B312" s="381" t="s">
        <v>857</v>
      </c>
      <c r="C312" s="380" t="s">
        <v>880</v>
      </c>
      <c r="D312" s="380" t="s">
        <v>859</v>
      </c>
      <c r="E312" s="379" t="str">
        <f>CONCATENATE(SUM('Раздел 6'!E36:E36),"&gt;=",SUM('Раздел 6'!K36:K36),"+",SUM('Раздел 6'!M36:O36))</f>
        <v>0&gt;=0+0</v>
      </c>
      <c r="F312" s="366"/>
      <c r="G312" s="377"/>
    </row>
    <row r="313" spans="1:7" ht="25.5" x14ac:dyDescent="0.2">
      <c r="A313" s="382" t="str">
        <f>IF((SUM('Раздел 6'!E10:E10)&gt;=SUM('Раздел 6'!K10:K10)+SUM('Раздел 6'!M10:O10)),"","Неверно!")</f>
        <v/>
      </c>
      <c r="B313" s="381" t="s">
        <v>857</v>
      </c>
      <c r="C313" s="380" t="s">
        <v>881</v>
      </c>
      <c r="D313" s="380" t="s">
        <v>859</v>
      </c>
      <c r="E313" s="379" t="str">
        <f>CONCATENATE(SUM('Раздел 6'!E10:E10),"&gt;=",SUM('Раздел 6'!K10:K10),"+",SUM('Раздел 6'!M10:O10))</f>
        <v>0&gt;=0+0</v>
      </c>
      <c r="F313" s="366"/>
      <c r="G313" s="377"/>
    </row>
    <row r="314" spans="1:7" ht="38.25" x14ac:dyDescent="0.2">
      <c r="A314" s="382" t="str">
        <f>IF((SUM('Раздел 6'!E37:E37)&gt;=SUM('Раздел 6'!K37:K37)+SUM('Раздел 6'!M37:O37)),"","Неверно!")</f>
        <v/>
      </c>
      <c r="B314" s="381" t="s">
        <v>857</v>
      </c>
      <c r="C314" s="380" t="s">
        <v>882</v>
      </c>
      <c r="D314" s="380" t="s">
        <v>859</v>
      </c>
      <c r="E314" s="379" t="str">
        <f>CONCATENATE(SUM('Раздел 6'!E37:E37),"&gt;=",SUM('Раздел 6'!K37:K37),"+",SUM('Раздел 6'!M37:O37))</f>
        <v>0&gt;=0+0</v>
      </c>
      <c r="F314" s="366"/>
      <c r="G314" s="377"/>
    </row>
    <row r="315" spans="1:7" ht="38.25" x14ac:dyDescent="0.2">
      <c r="A315" s="382" t="str">
        <f>IF((SUM('Раздел 6'!E38:E38)&gt;=SUM('Раздел 6'!K38:K38)+SUM('Раздел 6'!M38:O38)),"","Неверно!")</f>
        <v/>
      </c>
      <c r="B315" s="381" t="s">
        <v>857</v>
      </c>
      <c r="C315" s="380" t="s">
        <v>883</v>
      </c>
      <c r="D315" s="380" t="s">
        <v>859</v>
      </c>
      <c r="E315" s="379" t="str">
        <f>CONCATENATE(SUM('Раздел 6'!E38:E38),"&gt;=",SUM('Раздел 6'!K38:K38),"+",SUM('Раздел 6'!M38:O38))</f>
        <v>0&gt;=0+0</v>
      </c>
      <c r="F315" s="366"/>
      <c r="G315" s="377"/>
    </row>
    <row r="316" spans="1:7" ht="38.25" x14ac:dyDescent="0.2">
      <c r="A316" s="382" t="str">
        <f>IF((SUM('Раздел 6'!E39:E39)&gt;=SUM('Раздел 6'!K39:K39)+SUM('Раздел 6'!M39:O39)),"","Неверно!")</f>
        <v/>
      </c>
      <c r="B316" s="381" t="s">
        <v>857</v>
      </c>
      <c r="C316" s="380" t="s">
        <v>884</v>
      </c>
      <c r="D316" s="380" t="s">
        <v>859</v>
      </c>
      <c r="E316" s="379" t="str">
        <f>CONCATENATE(SUM('Раздел 6'!E39:E39),"&gt;=",SUM('Раздел 6'!K39:K39),"+",SUM('Раздел 6'!M39:O39))</f>
        <v>0&gt;=0+0</v>
      </c>
      <c r="F316" s="366"/>
      <c r="G316" s="377"/>
    </row>
    <row r="317" spans="1:7" ht="38.25" x14ac:dyDescent="0.2">
      <c r="A317" s="382" t="str">
        <f>IF((SUM('Раздел 6'!E40:E40)&gt;=SUM('Раздел 6'!K40:K40)+SUM('Раздел 6'!M40:O40)),"","Неверно!")</f>
        <v/>
      </c>
      <c r="B317" s="381" t="s">
        <v>857</v>
      </c>
      <c r="C317" s="380" t="s">
        <v>885</v>
      </c>
      <c r="D317" s="380" t="s">
        <v>859</v>
      </c>
      <c r="E317" s="379" t="str">
        <f>CONCATENATE(SUM('Раздел 6'!E40:E40),"&gt;=",SUM('Раздел 6'!K40:K40),"+",SUM('Раздел 6'!M40:O40))</f>
        <v>0&gt;=0+0</v>
      </c>
      <c r="F317" s="366"/>
      <c r="G317" s="377"/>
    </row>
    <row r="318" spans="1:7" ht="38.25" x14ac:dyDescent="0.2">
      <c r="A318" s="382" t="str">
        <f>IF((SUM('Раздел 6'!E41:E41)&gt;=SUM('Раздел 6'!K41:K41)+SUM('Раздел 6'!M41:O41)),"","Неверно!")</f>
        <v/>
      </c>
      <c r="B318" s="381" t="s">
        <v>857</v>
      </c>
      <c r="C318" s="380" t="s">
        <v>886</v>
      </c>
      <c r="D318" s="380" t="s">
        <v>859</v>
      </c>
      <c r="E318" s="379" t="str">
        <f>CONCATENATE(SUM('Раздел 6'!E41:E41),"&gt;=",SUM('Раздел 6'!K41:K41),"+",SUM('Раздел 6'!M41:O41))</f>
        <v>0&gt;=0+0</v>
      </c>
      <c r="F318" s="366"/>
      <c r="G318" s="377"/>
    </row>
    <row r="319" spans="1:7" ht="38.25" x14ac:dyDescent="0.2">
      <c r="A319" s="382" t="str">
        <f>IF((SUM('Раздел 6'!E42:E42)&gt;=SUM('Раздел 6'!K42:K42)+SUM('Раздел 6'!M42:O42)),"","Неверно!")</f>
        <v/>
      </c>
      <c r="B319" s="381" t="s">
        <v>857</v>
      </c>
      <c r="C319" s="380" t="s">
        <v>887</v>
      </c>
      <c r="D319" s="380" t="s">
        <v>859</v>
      </c>
      <c r="E319" s="379" t="str">
        <f>CONCATENATE(SUM('Раздел 6'!E42:E42),"&gt;=",SUM('Раздел 6'!K42:K42),"+",SUM('Раздел 6'!M42:O42))</f>
        <v>0&gt;=0+0</v>
      </c>
      <c r="F319" s="366"/>
      <c r="G319" s="377"/>
    </row>
    <row r="320" spans="1:7" ht="38.25" x14ac:dyDescent="0.2">
      <c r="A320" s="382" t="str">
        <f>IF((SUM('Раздел 6'!E43:E43)&gt;=SUM('Раздел 6'!K43:K43)+SUM('Раздел 6'!M43:O43)),"","Неверно!")</f>
        <v/>
      </c>
      <c r="B320" s="381" t="s">
        <v>857</v>
      </c>
      <c r="C320" s="380" t="s">
        <v>888</v>
      </c>
      <c r="D320" s="380" t="s">
        <v>859</v>
      </c>
      <c r="E320" s="379" t="str">
        <f>CONCATENATE(SUM('Раздел 6'!E43:E43),"&gt;=",SUM('Раздел 6'!K43:K43),"+",SUM('Раздел 6'!M43:O43))</f>
        <v>0&gt;=0+0</v>
      </c>
      <c r="F320" s="366"/>
      <c r="G320" s="377"/>
    </row>
    <row r="321" spans="1:7" ht="38.25" x14ac:dyDescent="0.2">
      <c r="A321" s="382" t="str">
        <f>IF((SUM('Раздел 6'!E44:E44)&gt;=SUM('Раздел 6'!K44:K44)+SUM('Раздел 6'!M44:O44)),"","Неверно!")</f>
        <v/>
      </c>
      <c r="B321" s="381" t="s">
        <v>857</v>
      </c>
      <c r="C321" s="380" t="s">
        <v>889</v>
      </c>
      <c r="D321" s="380" t="s">
        <v>859</v>
      </c>
      <c r="E321" s="379" t="str">
        <f>CONCATENATE(SUM('Раздел 6'!E44:E44),"&gt;=",SUM('Раздел 6'!K44:K44),"+",SUM('Раздел 6'!M44:O44))</f>
        <v>0&gt;=0+0</v>
      </c>
      <c r="F321" s="366"/>
      <c r="G321" s="377"/>
    </row>
    <row r="322" spans="1:7" ht="38.25" x14ac:dyDescent="0.2">
      <c r="A322" s="382" t="str">
        <f>IF((SUM('Раздел 6'!E45:E45)&gt;=SUM('Раздел 6'!K45:K45)+SUM('Раздел 6'!M45:O45)),"","Неверно!")</f>
        <v/>
      </c>
      <c r="B322" s="381" t="s">
        <v>857</v>
      </c>
      <c r="C322" s="380" t="s">
        <v>890</v>
      </c>
      <c r="D322" s="380" t="s">
        <v>859</v>
      </c>
      <c r="E322" s="379" t="str">
        <f>CONCATENATE(SUM('Раздел 6'!E45:E45),"&gt;=",SUM('Раздел 6'!K45:K45),"+",SUM('Раздел 6'!M45:O45))</f>
        <v>7&gt;=6+1</v>
      </c>
      <c r="F322" s="366"/>
      <c r="G322" s="377"/>
    </row>
    <row r="323" spans="1:7" ht="38.25" x14ac:dyDescent="0.2">
      <c r="A323" s="382" t="str">
        <f>IF((SUM('Раздел 6'!E46:E46)&gt;=SUM('Раздел 6'!K46:K46)+SUM('Раздел 6'!M46:O46)),"","Неверно!")</f>
        <v/>
      </c>
      <c r="B323" s="381" t="s">
        <v>857</v>
      </c>
      <c r="C323" s="380" t="s">
        <v>891</v>
      </c>
      <c r="D323" s="380" t="s">
        <v>859</v>
      </c>
      <c r="E323" s="379" t="str">
        <f>CONCATENATE(SUM('Раздел 6'!E46:E46),"&gt;=",SUM('Раздел 6'!K46:K46),"+",SUM('Раздел 6'!M46:O46))</f>
        <v>1&gt;=1+0</v>
      </c>
      <c r="F323" s="366"/>
      <c r="G323" s="377"/>
    </row>
    <row r="324" spans="1:7" ht="25.5" x14ac:dyDescent="0.2">
      <c r="A324" s="382" t="str">
        <f>IF((SUM('Раздел 6'!E11:E11)&gt;=SUM('Раздел 6'!K11:K11)+SUM('Раздел 6'!M11:O11)),"","Неверно!")</f>
        <v/>
      </c>
      <c r="B324" s="381" t="s">
        <v>857</v>
      </c>
      <c r="C324" s="380" t="s">
        <v>892</v>
      </c>
      <c r="D324" s="380" t="s">
        <v>859</v>
      </c>
      <c r="E324" s="379" t="str">
        <f>CONCATENATE(SUM('Раздел 6'!E11:E11),"&gt;=",SUM('Раздел 6'!K11:K11),"+",SUM('Раздел 6'!M11:O11))</f>
        <v>2&gt;=1+1</v>
      </c>
      <c r="F324" s="366"/>
      <c r="G324" s="377"/>
    </row>
    <row r="325" spans="1:7" ht="38.25" x14ac:dyDescent="0.2">
      <c r="A325" s="382" t="str">
        <f>IF((SUM('Раздел 6'!E47:E47)&gt;=SUM('Раздел 6'!K47:K47)+SUM('Раздел 6'!M47:O47)),"","Неверно!")</f>
        <v/>
      </c>
      <c r="B325" s="381" t="s">
        <v>857</v>
      </c>
      <c r="C325" s="380" t="s">
        <v>893</v>
      </c>
      <c r="D325" s="380" t="s">
        <v>859</v>
      </c>
      <c r="E325" s="379" t="str">
        <f>CONCATENATE(SUM('Раздел 6'!E47:E47),"&gt;=",SUM('Раздел 6'!K47:K47),"+",SUM('Раздел 6'!M47:O47))</f>
        <v>53&gt;=51+2</v>
      </c>
      <c r="F325" s="366"/>
      <c r="G325" s="377"/>
    </row>
    <row r="326" spans="1:7" ht="38.25" x14ac:dyDescent="0.2">
      <c r="A326" s="382" t="str">
        <f>IF((SUM('Раздел 6'!E48:E48)&gt;=SUM('Раздел 6'!K48:K48)+SUM('Раздел 6'!M48:O48)),"","Неверно!")</f>
        <v/>
      </c>
      <c r="B326" s="381" t="s">
        <v>857</v>
      </c>
      <c r="C326" s="380" t="s">
        <v>894</v>
      </c>
      <c r="D326" s="380" t="s">
        <v>859</v>
      </c>
      <c r="E326" s="379" t="str">
        <f>CONCATENATE(SUM('Раздел 6'!E48:E48),"&gt;=",SUM('Раздел 6'!K48:K48),"+",SUM('Раздел 6'!M48:O48))</f>
        <v>0&gt;=0+0</v>
      </c>
      <c r="F326" s="366"/>
      <c r="G326" s="377"/>
    </row>
    <row r="327" spans="1:7" ht="38.25" x14ac:dyDescent="0.2">
      <c r="A327" s="382" t="str">
        <f>IF((SUM('Раздел 6'!E49:E49)&gt;=SUM('Раздел 6'!K49:K49)+SUM('Раздел 6'!M49:O49)),"","Неверно!")</f>
        <v/>
      </c>
      <c r="B327" s="381" t="s">
        <v>857</v>
      </c>
      <c r="C327" s="380" t="s">
        <v>895</v>
      </c>
      <c r="D327" s="380" t="s">
        <v>859</v>
      </c>
      <c r="E327" s="379" t="str">
        <f>CONCATENATE(SUM('Раздел 6'!E49:E49),"&gt;=",SUM('Раздел 6'!K49:K49),"+",SUM('Раздел 6'!M49:O49))</f>
        <v>0&gt;=0+0</v>
      </c>
      <c r="F327" s="366"/>
      <c r="G327" s="377"/>
    </row>
    <row r="328" spans="1:7" ht="25.5" x14ac:dyDescent="0.2">
      <c r="A328" s="382" t="str">
        <f>IF((SUM('Раздел 6'!E12:E12)&gt;=SUM('Раздел 6'!K12:K12)+SUM('Раздел 6'!M12:O12)),"","Неверно!")</f>
        <v/>
      </c>
      <c r="B328" s="381" t="s">
        <v>857</v>
      </c>
      <c r="C328" s="380" t="s">
        <v>896</v>
      </c>
      <c r="D328" s="380" t="s">
        <v>859</v>
      </c>
      <c r="E328" s="379" t="str">
        <f>CONCATENATE(SUM('Раздел 6'!E12:E12),"&gt;=",SUM('Раздел 6'!K12:K12),"+",SUM('Раздел 6'!M12:O12))</f>
        <v>0&gt;=0+0</v>
      </c>
      <c r="F328" s="366"/>
      <c r="G328" s="377"/>
    </row>
    <row r="329" spans="1:7" ht="25.5" x14ac:dyDescent="0.2">
      <c r="A329" s="382" t="str">
        <f>IF((SUM('Раздел 6'!E13:E13)&gt;=SUM('Раздел 6'!K13:K13)+SUM('Раздел 6'!M13:O13)),"","Неверно!")</f>
        <v/>
      </c>
      <c r="B329" s="381" t="s">
        <v>857</v>
      </c>
      <c r="C329" s="380" t="s">
        <v>897</v>
      </c>
      <c r="D329" s="380" t="s">
        <v>859</v>
      </c>
      <c r="E329" s="379" t="str">
        <f>CONCATENATE(SUM('Раздел 6'!E13:E13),"&gt;=",SUM('Раздел 6'!K13:K13),"+",SUM('Раздел 6'!M13:O13))</f>
        <v>1&gt;=1+0</v>
      </c>
      <c r="F329" s="366"/>
      <c r="G329" s="377"/>
    </row>
    <row r="330" spans="1:7" ht="25.5" x14ac:dyDescent="0.2">
      <c r="A330" s="382" t="str">
        <f>IF((SUM('Раздел 6'!E14:E14)&gt;=SUM('Раздел 6'!K14:K14)+SUM('Раздел 6'!M14:O14)),"","Неверно!")</f>
        <v/>
      </c>
      <c r="B330" s="381" t="s">
        <v>857</v>
      </c>
      <c r="C330" s="380" t="s">
        <v>898</v>
      </c>
      <c r="D330" s="380" t="s">
        <v>859</v>
      </c>
      <c r="E330" s="379" t="str">
        <f>CONCATENATE(SUM('Раздел 6'!E14:E14),"&gt;=",SUM('Раздел 6'!K14:K14),"+",SUM('Раздел 6'!M14:O14))</f>
        <v>0&gt;=0+0</v>
      </c>
      <c r="F330" s="366"/>
      <c r="G330" s="377"/>
    </row>
    <row r="331" spans="1:7" ht="25.5" x14ac:dyDescent="0.2">
      <c r="A331" s="382" t="str">
        <f>IF((SUM('Раздел 6'!E15:E15)&gt;=SUM('Раздел 6'!K15:K15)+SUM('Раздел 6'!M15:O15)),"","Неверно!")</f>
        <v/>
      </c>
      <c r="B331" s="381" t="s">
        <v>857</v>
      </c>
      <c r="C331" s="380" t="s">
        <v>899</v>
      </c>
      <c r="D331" s="380" t="s">
        <v>859</v>
      </c>
      <c r="E331" s="379" t="str">
        <f>CONCATENATE(SUM('Раздел 6'!E15:E15),"&gt;=",SUM('Раздел 6'!K15:K15),"+",SUM('Раздел 6'!M15:O15))</f>
        <v>135&gt;=45+88</v>
      </c>
      <c r="F331" s="366"/>
      <c r="G331" s="377"/>
    </row>
    <row r="332" spans="1:7" ht="25.5" x14ac:dyDescent="0.2">
      <c r="A332" s="382" t="str">
        <f>IF((SUM('Раздел 6'!E16:E16)&gt;=SUM('Раздел 6'!K16:K16)+SUM('Раздел 6'!M16:O16)),"","Неверно!")</f>
        <v/>
      </c>
      <c r="B332" s="381" t="s">
        <v>857</v>
      </c>
      <c r="C332" s="380" t="s">
        <v>900</v>
      </c>
      <c r="D332" s="380" t="s">
        <v>859</v>
      </c>
      <c r="E332" s="379" t="str">
        <f>CONCATENATE(SUM('Раздел 6'!E16:E16),"&gt;=",SUM('Раздел 6'!K16:K16),"+",SUM('Раздел 6'!M16:O16))</f>
        <v>0&gt;=0+0</v>
      </c>
      <c r="F332" s="366"/>
      <c r="G332" s="377"/>
    </row>
    <row r="333" spans="1:7" ht="38.25" x14ac:dyDescent="0.2">
      <c r="A333" s="382" t="str">
        <f>IF(((SUM('Раздел 6'!K8:K8)&gt;0)*(SUM('Раздел 6'!L8:L8)&gt;0))+((SUM('Раздел 6'!K8:K8)=0)*(SUM('Раздел 6'!L8:L8)=0)),"","Неверно!")</f>
        <v/>
      </c>
      <c r="B333" s="381" t="s">
        <v>901</v>
      </c>
      <c r="C333" s="380" t="s">
        <v>902</v>
      </c>
      <c r="D333" s="380" t="s">
        <v>903</v>
      </c>
      <c r="E333" s="379" t="str">
        <f>CONCATENATE("(",SUM('Раздел 6'!K8:K8),"&gt;",0," И ",SUM('Раздел 6'!L8:L8),"&gt;",0,")"," ИЛИ ","(",SUM('Раздел 6'!K8:K8),"=",0," И ",SUM('Раздел 6'!L8:L8),"=",0,")")</f>
        <v>(581&gt;0 И 23425000&gt;0) ИЛИ (581=0 И 23425000=0)</v>
      </c>
      <c r="F333" s="366"/>
      <c r="G333" s="377"/>
    </row>
    <row r="334" spans="1:7" ht="38.25" x14ac:dyDescent="0.2">
      <c r="A334" s="382" t="str">
        <f>IF(((SUM('Раздел 6'!K17:K17)&gt;0)*(SUM('Раздел 6'!L17:L17)&gt;0))+((SUM('Раздел 6'!K17:K17)=0)*(SUM('Раздел 6'!L17:L17)=0)),"","Неверно!")</f>
        <v/>
      </c>
      <c r="B334" s="381" t="s">
        <v>901</v>
      </c>
      <c r="C334" s="380" t="s">
        <v>904</v>
      </c>
      <c r="D334" s="380" t="s">
        <v>903</v>
      </c>
      <c r="E334" s="379" t="str">
        <f>CONCATENATE("(",SUM('Раздел 6'!K17:K17),"&gt;",0," И ",SUM('Раздел 6'!L17:L17),"&gt;",0,")"," ИЛИ ","(",SUM('Раздел 6'!K17:K17),"=",0," И ",SUM('Раздел 6'!L17:L17),"=",0,")")</f>
        <v>(45&gt;0 И 1915000&gt;0) ИЛИ (45=0 И 1915000=0)</v>
      </c>
      <c r="F334" s="366"/>
      <c r="G334" s="377"/>
    </row>
    <row r="335" spans="1:7" ht="38.25" x14ac:dyDescent="0.2">
      <c r="A335" s="382" t="str">
        <f>IF(((SUM('Раздел 6'!K18:K18)&gt;0)*(SUM('Раздел 6'!L18:L18)&gt;0))+((SUM('Раздел 6'!K18:K18)=0)*(SUM('Раздел 6'!L18:L18)=0)),"","Неверно!")</f>
        <v/>
      </c>
      <c r="B335" s="381" t="s">
        <v>901</v>
      </c>
      <c r="C335" s="380" t="s">
        <v>905</v>
      </c>
      <c r="D335" s="380" t="s">
        <v>903</v>
      </c>
      <c r="E335" s="379" t="str">
        <f>CONCATENATE("(",SUM('Раздел 6'!K18:K18),"&gt;",0," И ",SUM('Раздел 6'!L18:L18),"&gt;",0,")"," ИЛИ ","(",SUM('Раздел 6'!K18:K18),"=",0," И ",SUM('Раздел 6'!L18:L18),"=",0,")")</f>
        <v>(0&gt;0 И 0&gt;0) ИЛИ (0=0 И 0=0)</v>
      </c>
      <c r="F335" s="366"/>
      <c r="G335" s="377"/>
    </row>
    <row r="336" spans="1:7" ht="38.25" x14ac:dyDescent="0.2">
      <c r="A336" s="382" t="str">
        <f>IF(((SUM('Раздел 6'!K19:K19)&gt;0)*(SUM('Раздел 6'!L19:L19)&gt;0))+((SUM('Раздел 6'!K19:K19)=0)*(SUM('Раздел 6'!L19:L19)=0)),"","Неверно!")</f>
        <v/>
      </c>
      <c r="B336" s="381" t="s">
        <v>901</v>
      </c>
      <c r="C336" s="380" t="s">
        <v>906</v>
      </c>
      <c r="D336" s="380" t="s">
        <v>903</v>
      </c>
      <c r="E336" s="379" t="str">
        <f>CONCATENATE("(",SUM('Раздел 6'!K19:K19),"&gt;",0," И ",SUM('Раздел 6'!L19:L19),"&gt;",0,")"," ИЛИ ","(",SUM('Раздел 6'!K19:K19),"=",0," И ",SUM('Раздел 6'!L19:L19),"=",0,")")</f>
        <v>(0&gt;0 И 0&gt;0) ИЛИ (0=0 И 0=0)</v>
      </c>
      <c r="F336" s="366"/>
      <c r="G336" s="377"/>
    </row>
    <row r="337" spans="1:7" ht="38.25" x14ac:dyDescent="0.2">
      <c r="A337" s="382" t="str">
        <f>IF(((SUM('Раздел 6'!K20:K20)&gt;0)*(SUM('Раздел 6'!L20:L20)&gt;0))+((SUM('Раздел 6'!K20:K20)=0)*(SUM('Раздел 6'!L20:L20)=0)),"","Неверно!")</f>
        <v/>
      </c>
      <c r="B337" s="381" t="s">
        <v>901</v>
      </c>
      <c r="C337" s="380" t="s">
        <v>907</v>
      </c>
      <c r="D337" s="380" t="s">
        <v>903</v>
      </c>
      <c r="E337" s="379" t="str">
        <f>CONCATENATE("(",SUM('Раздел 6'!K20:K20),"&gt;",0," И ",SUM('Раздел 6'!L20:L20),"&gt;",0,")"," ИЛИ ","(",SUM('Раздел 6'!K20:K20),"=",0," И ",SUM('Раздел 6'!L20:L20),"=",0,")")</f>
        <v>(13&gt;0 И 450000&gt;0) ИЛИ (13=0 И 450000=0)</v>
      </c>
      <c r="F337" s="366"/>
      <c r="G337" s="377"/>
    </row>
    <row r="338" spans="1:7" ht="38.25" x14ac:dyDescent="0.2">
      <c r="A338" s="382" t="str">
        <f>IF(((SUM('Раздел 6'!K21:K21)&gt;0)*(SUM('Раздел 6'!L21:L21)&gt;0))+((SUM('Раздел 6'!K21:K21)=0)*(SUM('Раздел 6'!L21:L21)=0)),"","Неверно!")</f>
        <v/>
      </c>
      <c r="B338" s="381" t="s">
        <v>901</v>
      </c>
      <c r="C338" s="380" t="s">
        <v>908</v>
      </c>
      <c r="D338" s="380" t="s">
        <v>903</v>
      </c>
      <c r="E338" s="379" t="str">
        <f>CONCATENATE("(",SUM('Раздел 6'!K21:K21),"&gt;",0," И ",SUM('Раздел 6'!L21:L21),"&gt;",0,")"," ИЛИ ","(",SUM('Раздел 6'!K21:K21),"=",0," И ",SUM('Раздел 6'!L21:L21),"=",0,")")</f>
        <v>(0&gt;0 И 0&gt;0) ИЛИ (0=0 И 0=0)</v>
      </c>
      <c r="F338" s="366"/>
      <c r="G338" s="377"/>
    </row>
    <row r="339" spans="1:7" ht="38.25" x14ac:dyDescent="0.2">
      <c r="A339" s="382" t="str">
        <f>IF(((SUM('Раздел 6'!K22:K22)&gt;0)*(SUM('Раздел 6'!L22:L22)&gt;0))+((SUM('Раздел 6'!K22:K22)=0)*(SUM('Раздел 6'!L22:L22)=0)),"","Неверно!")</f>
        <v/>
      </c>
      <c r="B339" s="381" t="s">
        <v>901</v>
      </c>
      <c r="C339" s="380" t="s">
        <v>909</v>
      </c>
      <c r="D339" s="380" t="s">
        <v>903</v>
      </c>
      <c r="E339" s="379" t="str">
        <f>CONCATENATE("(",SUM('Раздел 6'!K22:K22),"&gt;",0," И ",SUM('Раздел 6'!L22:L22),"&gt;",0,")"," ИЛИ ","(",SUM('Раздел 6'!K22:K22),"=",0," И ",SUM('Раздел 6'!L22:L22),"=",0,")")</f>
        <v>(349&gt;0 И 4363000&gt;0) ИЛИ (349=0 И 4363000=0)</v>
      </c>
      <c r="F339" s="366"/>
      <c r="G339" s="377"/>
    </row>
    <row r="340" spans="1:7" ht="38.25" x14ac:dyDescent="0.2">
      <c r="A340" s="382" t="str">
        <f>IF(((SUM('Раздел 6'!K23:K23)&gt;0)*(SUM('Раздел 6'!L23:L23)&gt;0))+((SUM('Раздел 6'!K23:K23)=0)*(SUM('Раздел 6'!L23:L23)=0)),"","Неверно!")</f>
        <v/>
      </c>
      <c r="B340" s="381" t="s">
        <v>901</v>
      </c>
      <c r="C340" s="380" t="s">
        <v>910</v>
      </c>
      <c r="D340" s="380" t="s">
        <v>903</v>
      </c>
      <c r="E340" s="379" t="str">
        <f>CONCATENATE("(",SUM('Раздел 6'!K23:K23),"&gt;",0," И ",SUM('Раздел 6'!L23:L23),"&gt;",0,")"," ИЛИ ","(",SUM('Раздел 6'!K23:K23),"=",0," И ",SUM('Раздел 6'!L23:L23),"=",0,")")</f>
        <v>(40&gt;0 И 8710000&gt;0) ИЛИ (40=0 И 8710000=0)</v>
      </c>
      <c r="F340" s="366"/>
      <c r="G340" s="377"/>
    </row>
    <row r="341" spans="1:7" ht="38.25" x14ac:dyDescent="0.2">
      <c r="A341" s="382" t="str">
        <f>IF(((SUM('Раздел 6'!K24:K24)&gt;0)*(SUM('Раздел 6'!L24:L24)&gt;0))+((SUM('Раздел 6'!K24:K24)=0)*(SUM('Раздел 6'!L24:L24)=0)),"","Неверно!")</f>
        <v/>
      </c>
      <c r="B341" s="381" t="s">
        <v>901</v>
      </c>
      <c r="C341" s="380" t="s">
        <v>911</v>
      </c>
      <c r="D341" s="380" t="s">
        <v>903</v>
      </c>
      <c r="E341" s="379" t="str">
        <f>CONCATENATE("(",SUM('Раздел 6'!K24:K24),"&gt;",0," И ",SUM('Раздел 6'!L24:L24),"&gt;",0,")"," ИЛИ ","(",SUM('Раздел 6'!K24:K24),"=",0," И ",SUM('Раздел 6'!L24:L24),"=",0,")")</f>
        <v>(0&gt;0 И 0&gt;0) ИЛИ (0=0 И 0=0)</v>
      </c>
      <c r="F341" s="366"/>
      <c r="G341" s="377"/>
    </row>
    <row r="342" spans="1:7" ht="38.25" x14ac:dyDescent="0.2">
      <c r="A342" s="382" t="str">
        <f>IF(((SUM('Раздел 6'!K25:K25)&gt;0)*(SUM('Раздел 6'!L25:L25)&gt;0))+((SUM('Раздел 6'!K25:K25)=0)*(SUM('Раздел 6'!L25:L25)=0)),"","Неверно!")</f>
        <v/>
      </c>
      <c r="B342" s="381" t="s">
        <v>901</v>
      </c>
      <c r="C342" s="380" t="s">
        <v>912</v>
      </c>
      <c r="D342" s="380" t="s">
        <v>903</v>
      </c>
      <c r="E342" s="379" t="str">
        <f>CONCATENATE("(",SUM('Раздел 6'!K25:K25),"&gt;",0," И ",SUM('Раздел 6'!L25:L25),"&gt;",0,")"," ИЛИ ","(",SUM('Раздел 6'!K25:K25),"=",0," И ",SUM('Раздел 6'!L25:L25),"=",0,")")</f>
        <v>(0&gt;0 И 0&gt;0) ИЛИ (0=0 И 0=0)</v>
      </c>
      <c r="F342" s="366"/>
      <c r="G342" s="377"/>
    </row>
    <row r="343" spans="1:7" ht="38.25" x14ac:dyDescent="0.2">
      <c r="A343" s="382" t="str">
        <f>IF(((SUM('Раздел 6'!K26:K26)&gt;0)*(SUM('Раздел 6'!L26:L26)&gt;0))+((SUM('Раздел 6'!K26:K26)=0)*(SUM('Раздел 6'!L26:L26)=0)),"","Неверно!")</f>
        <v/>
      </c>
      <c r="B343" s="381" t="s">
        <v>901</v>
      </c>
      <c r="C343" s="380" t="s">
        <v>913</v>
      </c>
      <c r="D343" s="380" t="s">
        <v>903</v>
      </c>
      <c r="E343" s="379" t="str">
        <f>CONCATENATE("(",SUM('Раздел 6'!K26:K26),"&gt;",0," И ",SUM('Раздел 6'!L26:L26),"&gt;",0,")"," ИЛИ ","(",SUM('Раздел 6'!K26:K26),"=",0," И ",SUM('Раздел 6'!L26:L26),"=",0,")")</f>
        <v>(0&gt;0 И 0&gt;0) ИЛИ (0=0 И 0=0)</v>
      </c>
      <c r="F343" s="366"/>
      <c r="G343" s="377"/>
    </row>
    <row r="344" spans="1:7" ht="38.25" x14ac:dyDescent="0.2">
      <c r="A344" s="382" t="str">
        <f>IF(((SUM('Раздел 6'!K9:K9)&gt;0)*(SUM('Раздел 6'!L9:L9)&gt;0))+((SUM('Раздел 6'!K9:K9)=0)*(SUM('Раздел 6'!L9:L9)=0)),"","Неверно!")</f>
        <v/>
      </c>
      <c r="B344" s="381" t="s">
        <v>901</v>
      </c>
      <c r="C344" s="380" t="s">
        <v>914</v>
      </c>
      <c r="D344" s="380" t="s">
        <v>903</v>
      </c>
      <c r="E344" s="379" t="str">
        <f>CONCATENATE("(",SUM('Раздел 6'!K9:K9),"&gt;",0," И ",SUM('Раздел 6'!L9:L9),"&gt;",0,")"," ИЛИ ","(",SUM('Раздел 6'!K9:K9),"=",0," И ",SUM('Раздел 6'!L9:L9),"=",0,")")</f>
        <v>(581&gt;0 И 23425000&gt;0) ИЛИ (581=0 И 23425000=0)</v>
      </c>
      <c r="F344" s="366"/>
      <c r="G344" s="377"/>
    </row>
    <row r="345" spans="1:7" ht="38.25" x14ac:dyDescent="0.2">
      <c r="A345" s="382" t="str">
        <f>IF(((SUM('Раздел 6'!K27:K27)&gt;0)*(SUM('Раздел 6'!L27:L27)&gt;0))+((SUM('Раздел 6'!K27:K27)=0)*(SUM('Раздел 6'!L27:L27)=0)),"","Неверно!")</f>
        <v/>
      </c>
      <c r="B345" s="381" t="s">
        <v>901</v>
      </c>
      <c r="C345" s="380" t="s">
        <v>915</v>
      </c>
      <c r="D345" s="380" t="s">
        <v>903</v>
      </c>
      <c r="E345" s="379" t="str">
        <f>CONCATENATE("(",SUM('Раздел 6'!K27:K27),"&gt;",0," И ",SUM('Раздел 6'!L27:L27),"&gt;",0,")"," ИЛИ ","(",SUM('Раздел 6'!K27:K27),"=",0," И ",SUM('Раздел 6'!L27:L27),"=",0,")")</f>
        <v>(0&gt;0 И 0&gt;0) ИЛИ (0=0 И 0=0)</v>
      </c>
      <c r="F345" s="366"/>
      <c r="G345" s="377"/>
    </row>
    <row r="346" spans="1:7" ht="38.25" x14ac:dyDescent="0.2">
      <c r="A346" s="382" t="str">
        <f>IF(((SUM('Раздел 6'!K28:K28)&gt;0)*(SUM('Раздел 6'!L28:L28)&gt;0))+((SUM('Раздел 6'!K28:K28)=0)*(SUM('Раздел 6'!L28:L28)=0)),"","Неверно!")</f>
        <v/>
      </c>
      <c r="B346" s="381" t="s">
        <v>901</v>
      </c>
      <c r="C346" s="380" t="s">
        <v>916</v>
      </c>
      <c r="D346" s="380" t="s">
        <v>903</v>
      </c>
      <c r="E346" s="379" t="str">
        <f>CONCATENATE("(",SUM('Раздел 6'!K28:K28),"&gt;",0," И ",SUM('Раздел 6'!L28:L28),"&gt;",0,")"," ИЛИ ","(",SUM('Раздел 6'!K28:K28),"=",0," И ",SUM('Раздел 6'!L28:L28),"=",0,")")</f>
        <v>(0&gt;0 И 0&gt;0) ИЛИ (0=0 И 0=0)</v>
      </c>
      <c r="F346" s="366"/>
      <c r="G346" s="377"/>
    </row>
    <row r="347" spans="1:7" ht="38.25" x14ac:dyDescent="0.2">
      <c r="A347" s="382" t="str">
        <f>IF(((SUM('Раздел 6'!K29:K29)&gt;0)*(SUM('Раздел 6'!L29:L29)&gt;0))+((SUM('Раздел 6'!K29:K29)=0)*(SUM('Раздел 6'!L29:L29)=0)),"","Неверно!")</f>
        <v/>
      </c>
      <c r="B347" s="381" t="s">
        <v>901</v>
      </c>
      <c r="C347" s="380" t="s">
        <v>917</v>
      </c>
      <c r="D347" s="380" t="s">
        <v>903</v>
      </c>
      <c r="E347" s="379" t="str">
        <f>CONCATENATE("(",SUM('Раздел 6'!K29:K29),"&gt;",0," И ",SUM('Раздел 6'!L29:L29),"&gt;",0,")"," ИЛИ ","(",SUM('Раздел 6'!K29:K29),"=",0," И ",SUM('Раздел 6'!L29:L29),"=",0,")")</f>
        <v>(0&gt;0 И 0&gt;0) ИЛИ (0=0 И 0=0)</v>
      </c>
      <c r="F347" s="366"/>
      <c r="G347" s="377"/>
    </row>
    <row r="348" spans="1:7" ht="38.25" x14ac:dyDescent="0.2">
      <c r="A348" s="382" t="str">
        <f>IF(((SUM('Раздел 6'!K30:K30)&gt;0)*(SUM('Раздел 6'!L30:L30)&gt;0))+((SUM('Раздел 6'!K30:K30)=0)*(SUM('Раздел 6'!L30:L30)=0)),"","Неверно!")</f>
        <v/>
      </c>
      <c r="B348" s="381" t="s">
        <v>901</v>
      </c>
      <c r="C348" s="380" t="s">
        <v>918</v>
      </c>
      <c r="D348" s="380" t="s">
        <v>903</v>
      </c>
      <c r="E348" s="379" t="str">
        <f>CONCATENATE("(",SUM('Раздел 6'!K30:K30),"&gt;",0," И ",SUM('Раздел 6'!L30:L30),"&gt;",0,")"," ИЛИ ","(",SUM('Раздел 6'!K30:K30),"=",0," И ",SUM('Раздел 6'!L30:L30),"=",0,")")</f>
        <v>(3&gt;0 И 90000&gt;0) ИЛИ (3=0 И 90000=0)</v>
      </c>
      <c r="F348" s="366"/>
      <c r="G348" s="377"/>
    </row>
    <row r="349" spans="1:7" ht="38.25" x14ac:dyDescent="0.2">
      <c r="A349" s="382" t="str">
        <f>IF(((SUM('Раздел 6'!K31:K31)&gt;0)*(SUM('Раздел 6'!L31:L31)&gt;0))+((SUM('Раздел 6'!K31:K31)=0)*(SUM('Раздел 6'!L31:L31)=0)),"","Неверно!")</f>
        <v/>
      </c>
      <c r="B349" s="381" t="s">
        <v>901</v>
      </c>
      <c r="C349" s="380" t="s">
        <v>919</v>
      </c>
      <c r="D349" s="380" t="s">
        <v>903</v>
      </c>
      <c r="E349" s="379" t="str">
        <f>CONCATENATE("(",SUM('Раздел 6'!K31:K31),"&gt;",0," И ",SUM('Раздел 6'!L31:L31),"&gt;",0,")"," ИЛИ ","(",SUM('Раздел 6'!K31:K31),"=",0," И ",SUM('Раздел 6'!L31:L31),"=",0,")")</f>
        <v>(0&gt;0 И 0&gt;0) ИЛИ (0=0 И 0=0)</v>
      </c>
      <c r="F349" s="366"/>
      <c r="G349" s="377"/>
    </row>
    <row r="350" spans="1:7" ht="38.25" x14ac:dyDescent="0.2">
      <c r="A350" s="382" t="str">
        <f>IF(((SUM('Раздел 6'!K32:K32)&gt;0)*(SUM('Раздел 6'!L32:L32)&gt;0))+((SUM('Раздел 6'!K32:K32)=0)*(SUM('Раздел 6'!L32:L32)=0)),"","Неверно!")</f>
        <v/>
      </c>
      <c r="B350" s="381" t="s">
        <v>901</v>
      </c>
      <c r="C350" s="380" t="s">
        <v>920</v>
      </c>
      <c r="D350" s="380" t="s">
        <v>903</v>
      </c>
      <c r="E350" s="379" t="str">
        <f>CONCATENATE("(",SUM('Раздел 6'!K32:K32),"&gt;",0," И ",SUM('Раздел 6'!L32:L32),"&gt;",0,")"," ИЛИ ","(",SUM('Раздел 6'!K32:K32),"=",0," И ",SUM('Раздел 6'!L32:L32),"=",0,")")</f>
        <v>(0&gt;0 И 0&gt;0) ИЛИ (0=0 И 0=0)</v>
      </c>
      <c r="F350" s="366"/>
      <c r="G350" s="377"/>
    </row>
    <row r="351" spans="1:7" ht="38.25" x14ac:dyDescent="0.2">
      <c r="A351" s="382" t="str">
        <f>IF(((SUM('Раздел 6'!K33:K33)&gt;0)*(SUM('Раздел 6'!L33:L33)&gt;0))+((SUM('Раздел 6'!K33:K33)=0)*(SUM('Раздел 6'!L33:L33)=0)),"","Неверно!")</f>
        <v/>
      </c>
      <c r="B351" s="381" t="s">
        <v>901</v>
      </c>
      <c r="C351" s="380" t="s">
        <v>921</v>
      </c>
      <c r="D351" s="380" t="s">
        <v>903</v>
      </c>
      <c r="E351" s="379" t="str">
        <f>CONCATENATE("(",SUM('Раздел 6'!K33:K33),"&gt;",0," И ",SUM('Раздел 6'!L33:L33),"&gt;",0,")"," ИЛИ ","(",SUM('Раздел 6'!K33:K33),"=",0," И ",SUM('Раздел 6'!L33:L33),"=",0,")")</f>
        <v>(0&gt;0 И 0&gt;0) ИЛИ (0=0 И 0=0)</v>
      </c>
      <c r="F351" s="366"/>
      <c r="G351" s="377"/>
    </row>
    <row r="352" spans="1:7" ht="38.25" x14ac:dyDescent="0.2">
      <c r="A352" s="382" t="str">
        <f>IF(((SUM('Раздел 6'!K34:K34)&gt;0)*(SUM('Раздел 6'!L34:L34)&gt;0))+((SUM('Раздел 6'!K34:K34)=0)*(SUM('Раздел 6'!L34:L34)=0)),"","Неверно!")</f>
        <v/>
      </c>
      <c r="B352" s="381" t="s">
        <v>901</v>
      </c>
      <c r="C352" s="380" t="s">
        <v>922</v>
      </c>
      <c r="D352" s="380" t="s">
        <v>903</v>
      </c>
      <c r="E352" s="379" t="str">
        <f>CONCATENATE("(",SUM('Раздел 6'!K34:K34),"&gt;",0," И ",SUM('Раздел 6'!L34:L34),"&gt;",0,")"," ИЛИ ","(",SUM('Раздел 6'!K34:K34),"=",0," И ",SUM('Раздел 6'!L34:L34),"=",0,")")</f>
        <v>(0&gt;0 И 0&gt;0) ИЛИ (0=0 И 0=0)</v>
      </c>
      <c r="F352" s="366"/>
      <c r="G352" s="377"/>
    </row>
    <row r="353" spans="1:7" ht="38.25" x14ac:dyDescent="0.2">
      <c r="A353" s="382" t="str">
        <f>IF(((SUM('Раздел 6'!K35:K35)&gt;0)*(SUM('Раздел 6'!L35:L35)&gt;0))+((SUM('Раздел 6'!K35:K35)=0)*(SUM('Раздел 6'!L35:L35)=0)),"","Неверно!")</f>
        <v/>
      </c>
      <c r="B353" s="381" t="s">
        <v>901</v>
      </c>
      <c r="C353" s="380" t="s">
        <v>923</v>
      </c>
      <c r="D353" s="380" t="s">
        <v>903</v>
      </c>
      <c r="E353" s="379" t="str">
        <f>CONCATENATE("(",SUM('Раздел 6'!K35:K35),"&gt;",0," И ",SUM('Раздел 6'!L35:L35),"&gt;",0,")"," ИЛИ ","(",SUM('Раздел 6'!K35:K35),"=",0," И ",SUM('Раздел 6'!L35:L35),"=",0,")")</f>
        <v>(26&gt;0 И 2085000&gt;0) ИЛИ (26=0 И 2085000=0)</v>
      </c>
      <c r="F353" s="366"/>
      <c r="G353" s="377"/>
    </row>
    <row r="354" spans="1:7" ht="38.25" x14ac:dyDescent="0.2">
      <c r="A354" s="382" t="str">
        <f>IF(((SUM('Раздел 6'!K36:K36)&gt;0)*(SUM('Раздел 6'!L36:L36)&gt;0))+((SUM('Раздел 6'!K36:K36)=0)*(SUM('Раздел 6'!L36:L36)=0)),"","Неверно!")</f>
        <v/>
      </c>
      <c r="B354" s="381" t="s">
        <v>901</v>
      </c>
      <c r="C354" s="380" t="s">
        <v>924</v>
      </c>
      <c r="D354" s="380" t="s">
        <v>903</v>
      </c>
      <c r="E354" s="379" t="str">
        <f>CONCATENATE("(",SUM('Раздел 6'!K36:K36),"&gt;",0," И ",SUM('Раздел 6'!L36:L36),"&gt;",0,")"," ИЛИ ","(",SUM('Раздел 6'!K36:K36),"=",0," И ",SUM('Раздел 6'!L36:L36),"=",0,")")</f>
        <v>(0&gt;0 И 0&gt;0) ИЛИ (0=0 И 0=0)</v>
      </c>
      <c r="F354" s="366"/>
      <c r="G354" s="377"/>
    </row>
    <row r="355" spans="1:7" ht="38.25" x14ac:dyDescent="0.2">
      <c r="A355" s="382" t="str">
        <f>IF(((SUM('Раздел 6'!K10:K10)&gt;0)*(SUM('Раздел 6'!L10:L10)&gt;0))+((SUM('Раздел 6'!K10:K10)=0)*(SUM('Раздел 6'!L10:L10)=0)),"","Неверно!")</f>
        <v/>
      </c>
      <c r="B355" s="381" t="s">
        <v>901</v>
      </c>
      <c r="C355" s="380" t="s">
        <v>925</v>
      </c>
      <c r="D355" s="380" t="s">
        <v>903</v>
      </c>
      <c r="E355" s="379" t="str">
        <f>CONCATENATE("(",SUM('Раздел 6'!K10:K10),"&gt;",0," И ",SUM('Раздел 6'!L10:L10),"&gt;",0,")"," ИЛИ ","(",SUM('Раздел 6'!K10:K10),"=",0," И ",SUM('Раздел 6'!L10:L10),"=",0,")")</f>
        <v>(0&gt;0 И 0&gt;0) ИЛИ (0=0 И 0=0)</v>
      </c>
      <c r="F355" s="366"/>
      <c r="G355" s="377"/>
    </row>
    <row r="356" spans="1:7" ht="38.25" x14ac:dyDescent="0.2">
      <c r="A356" s="382" t="str">
        <f>IF(((SUM('Раздел 6'!K37:K37)&gt;0)*(SUM('Раздел 6'!L37:L37)&gt;0))+((SUM('Раздел 6'!K37:K37)=0)*(SUM('Раздел 6'!L37:L37)=0)),"","Неверно!")</f>
        <v/>
      </c>
      <c r="B356" s="381" t="s">
        <v>901</v>
      </c>
      <c r="C356" s="380" t="s">
        <v>926</v>
      </c>
      <c r="D356" s="380" t="s">
        <v>903</v>
      </c>
      <c r="E356" s="379" t="str">
        <f>CONCATENATE("(",SUM('Раздел 6'!K37:K37),"&gt;",0," И ",SUM('Раздел 6'!L37:L37),"&gt;",0,")"," ИЛИ ","(",SUM('Раздел 6'!K37:K37),"=",0," И ",SUM('Раздел 6'!L37:L37),"=",0,")")</f>
        <v>(0&gt;0 И 0&gt;0) ИЛИ (0=0 И 0=0)</v>
      </c>
      <c r="F356" s="366"/>
      <c r="G356" s="377"/>
    </row>
    <row r="357" spans="1:7" ht="38.25" x14ac:dyDescent="0.2">
      <c r="A357" s="382" t="str">
        <f>IF(((SUM('Раздел 6'!K38:K38)&gt;0)*(SUM('Раздел 6'!L38:L38)&gt;0))+((SUM('Раздел 6'!K38:K38)=0)*(SUM('Раздел 6'!L38:L38)=0)),"","Неверно!")</f>
        <v/>
      </c>
      <c r="B357" s="381" t="s">
        <v>901</v>
      </c>
      <c r="C357" s="380" t="s">
        <v>927</v>
      </c>
      <c r="D357" s="380" t="s">
        <v>903</v>
      </c>
      <c r="E357" s="379" t="str">
        <f>CONCATENATE("(",SUM('Раздел 6'!K38:K38),"&gt;",0," И ",SUM('Раздел 6'!L38:L38),"&gt;",0,")"," ИЛИ ","(",SUM('Раздел 6'!K38:K38),"=",0," И ",SUM('Раздел 6'!L38:L38),"=",0,")")</f>
        <v>(0&gt;0 И 0&gt;0) ИЛИ (0=0 И 0=0)</v>
      </c>
      <c r="F357" s="366"/>
      <c r="G357" s="377"/>
    </row>
    <row r="358" spans="1:7" ht="38.25" x14ac:dyDescent="0.2">
      <c r="A358" s="382" t="str">
        <f>IF(((SUM('Раздел 6'!K39:K39)&gt;0)*(SUM('Раздел 6'!L39:L39)&gt;0))+((SUM('Раздел 6'!K39:K39)=0)*(SUM('Раздел 6'!L39:L39)=0)),"","Неверно!")</f>
        <v/>
      </c>
      <c r="B358" s="381" t="s">
        <v>901</v>
      </c>
      <c r="C358" s="380" t="s">
        <v>928</v>
      </c>
      <c r="D358" s="380" t="s">
        <v>903</v>
      </c>
      <c r="E358" s="379" t="str">
        <f>CONCATENATE("(",SUM('Раздел 6'!K39:K39),"&gt;",0," И ",SUM('Раздел 6'!L39:L39),"&gt;",0,")"," ИЛИ ","(",SUM('Раздел 6'!K39:K39),"=",0," И ",SUM('Раздел 6'!L39:L39),"=",0,")")</f>
        <v>(0&gt;0 И 0&gt;0) ИЛИ (0=0 И 0=0)</v>
      </c>
      <c r="F358" s="366"/>
      <c r="G358" s="377"/>
    </row>
    <row r="359" spans="1:7" ht="38.25" x14ac:dyDescent="0.2">
      <c r="A359" s="382" t="str">
        <f>IF(((SUM('Раздел 6'!K40:K40)&gt;0)*(SUM('Раздел 6'!L40:L40)&gt;0))+((SUM('Раздел 6'!K40:K40)=0)*(SUM('Раздел 6'!L40:L40)=0)),"","Неверно!")</f>
        <v/>
      </c>
      <c r="B359" s="381" t="s">
        <v>901</v>
      </c>
      <c r="C359" s="380" t="s">
        <v>929</v>
      </c>
      <c r="D359" s="380" t="s">
        <v>903</v>
      </c>
      <c r="E359" s="379" t="str">
        <f>CONCATENATE("(",SUM('Раздел 6'!K40:K40),"&gt;",0," И ",SUM('Раздел 6'!L40:L40),"&gt;",0,")"," ИЛИ ","(",SUM('Раздел 6'!K40:K40),"=",0," И ",SUM('Раздел 6'!L40:L40),"=",0,")")</f>
        <v>(0&gt;0 И 0&gt;0) ИЛИ (0=0 И 0=0)</v>
      </c>
      <c r="F359" s="366"/>
      <c r="G359" s="377"/>
    </row>
    <row r="360" spans="1:7" ht="38.25" x14ac:dyDescent="0.2">
      <c r="A360" s="382" t="str">
        <f>IF(((SUM('Раздел 6'!K41:K41)&gt;0)*(SUM('Раздел 6'!L41:L41)&gt;0))+((SUM('Раздел 6'!K41:K41)=0)*(SUM('Раздел 6'!L41:L41)=0)),"","Неверно!")</f>
        <v/>
      </c>
      <c r="B360" s="381" t="s">
        <v>901</v>
      </c>
      <c r="C360" s="380" t="s">
        <v>930</v>
      </c>
      <c r="D360" s="380" t="s">
        <v>903</v>
      </c>
      <c r="E360" s="379" t="str">
        <f>CONCATENATE("(",SUM('Раздел 6'!K41:K41),"&gt;",0," И ",SUM('Раздел 6'!L41:L41),"&gt;",0,")"," ИЛИ ","(",SUM('Раздел 6'!K41:K41),"=",0," И ",SUM('Раздел 6'!L41:L41),"=",0,")")</f>
        <v>(0&gt;0 И 0&gt;0) ИЛИ (0=0 И 0=0)</v>
      </c>
      <c r="F360" s="366"/>
      <c r="G360" s="377"/>
    </row>
    <row r="361" spans="1:7" ht="38.25" x14ac:dyDescent="0.2">
      <c r="A361" s="382" t="str">
        <f>IF(((SUM('Раздел 6'!K42:K42)&gt;0)*(SUM('Раздел 6'!L42:L42)&gt;0))+((SUM('Раздел 6'!K42:K42)=0)*(SUM('Раздел 6'!L42:L42)=0)),"","Неверно!")</f>
        <v/>
      </c>
      <c r="B361" s="381" t="s">
        <v>901</v>
      </c>
      <c r="C361" s="380" t="s">
        <v>931</v>
      </c>
      <c r="D361" s="380" t="s">
        <v>903</v>
      </c>
      <c r="E361" s="379" t="str">
        <f>CONCATENATE("(",SUM('Раздел 6'!K42:K42),"&gt;",0," И ",SUM('Раздел 6'!L42:L42),"&gt;",0,")"," ИЛИ ","(",SUM('Раздел 6'!K42:K42),"=",0," И ",SUM('Раздел 6'!L42:L42),"=",0,")")</f>
        <v>(0&gt;0 И 0&gt;0) ИЛИ (0=0 И 0=0)</v>
      </c>
      <c r="F361" s="366"/>
      <c r="G361" s="377"/>
    </row>
    <row r="362" spans="1:7" ht="38.25" x14ac:dyDescent="0.2">
      <c r="A362" s="382" t="str">
        <f>IF(((SUM('Раздел 6'!K43:K43)&gt;0)*(SUM('Раздел 6'!L43:L43)&gt;0))+((SUM('Раздел 6'!K43:K43)=0)*(SUM('Раздел 6'!L43:L43)=0)),"","Неверно!")</f>
        <v/>
      </c>
      <c r="B362" s="381" t="s">
        <v>901</v>
      </c>
      <c r="C362" s="380" t="s">
        <v>932</v>
      </c>
      <c r="D362" s="380" t="s">
        <v>903</v>
      </c>
      <c r="E362" s="379" t="str">
        <f>CONCATENATE("(",SUM('Раздел 6'!K43:K43),"&gt;",0," И ",SUM('Раздел 6'!L43:L43),"&gt;",0,")"," ИЛИ ","(",SUM('Раздел 6'!K43:K43),"=",0," И ",SUM('Раздел 6'!L43:L43),"=",0,")")</f>
        <v>(0&gt;0 И 0&gt;0) ИЛИ (0=0 И 0=0)</v>
      </c>
      <c r="F362" s="366"/>
      <c r="G362" s="377"/>
    </row>
    <row r="363" spans="1:7" ht="38.25" x14ac:dyDescent="0.2">
      <c r="A363" s="382" t="str">
        <f>IF(((SUM('Раздел 6'!K44:K44)&gt;0)*(SUM('Раздел 6'!L44:L44)&gt;0))+((SUM('Раздел 6'!K44:K44)=0)*(SUM('Раздел 6'!L44:L44)=0)),"","Неверно!")</f>
        <v/>
      </c>
      <c r="B363" s="381" t="s">
        <v>901</v>
      </c>
      <c r="C363" s="380" t="s">
        <v>933</v>
      </c>
      <c r="D363" s="380" t="s">
        <v>903</v>
      </c>
      <c r="E363" s="379" t="str">
        <f>CONCATENATE("(",SUM('Раздел 6'!K44:K44),"&gt;",0," И ",SUM('Раздел 6'!L44:L44),"&gt;",0,")"," ИЛИ ","(",SUM('Раздел 6'!K44:K44),"=",0," И ",SUM('Раздел 6'!L44:L44),"=",0,")")</f>
        <v>(0&gt;0 И 0&gt;0) ИЛИ (0=0 И 0=0)</v>
      </c>
      <c r="F363" s="366"/>
      <c r="G363" s="377"/>
    </row>
    <row r="364" spans="1:7" ht="38.25" x14ac:dyDescent="0.2">
      <c r="A364" s="382" t="str">
        <f>IF(((SUM('Раздел 6'!K45:K45)&gt;0)*(SUM('Раздел 6'!L45:L45)&gt;0))+((SUM('Раздел 6'!K45:K45)=0)*(SUM('Раздел 6'!L45:L45)=0)),"","Неверно!")</f>
        <v/>
      </c>
      <c r="B364" s="381" t="s">
        <v>901</v>
      </c>
      <c r="C364" s="380" t="s">
        <v>934</v>
      </c>
      <c r="D364" s="380" t="s">
        <v>903</v>
      </c>
      <c r="E364" s="379" t="str">
        <f>CONCATENATE("(",SUM('Раздел 6'!K45:K45),"&gt;",0," И ",SUM('Раздел 6'!L45:L45),"&gt;",0,")"," ИЛИ ","(",SUM('Раздел 6'!K45:K45),"=",0," И ",SUM('Раздел 6'!L45:L45),"=",0,")")</f>
        <v>(6&gt;0 И 240000&gt;0) ИЛИ (6=0 И 240000=0)</v>
      </c>
      <c r="F364" s="366"/>
      <c r="G364" s="377"/>
    </row>
    <row r="365" spans="1:7" ht="38.25" x14ac:dyDescent="0.2">
      <c r="A365" s="382" t="str">
        <f>IF(((SUM('Раздел 6'!K46:K46)&gt;0)*(SUM('Раздел 6'!L46:L46)&gt;0))+((SUM('Раздел 6'!K46:K46)=0)*(SUM('Раздел 6'!L46:L46)=0)),"","Неверно!")</f>
        <v/>
      </c>
      <c r="B365" s="381" t="s">
        <v>901</v>
      </c>
      <c r="C365" s="380" t="s">
        <v>935</v>
      </c>
      <c r="D365" s="380" t="s">
        <v>903</v>
      </c>
      <c r="E365" s="379" t="str">
        <f>CONCATENATE("(",SUM('Раздел 6'!K46:K46),"&gt;",0," И ",SUM('Раздел 6'!L46:L46),"&gt;",0,")"," ИЛИ ","(",SUM('Раздел 6'!K46:K46),"=",0," И ",SUM('Раздел 6'!L46:L46),"=",0,")")</f>
        <v>(1&gt;0 И 200000&gt;0) ИЛИ (1=0 И 200000=0)</v>
      </c>
      <c r="F365" s="366"/>
      <c r="G365" s="377"/>
    </row>
    <row r="366" spans="1:7" ht="38.25" x14ac:dyDescent="0.2">
      <c r="A366" s="382" t="str">
        <f>IF(((SUM('Раздел 6'!K11:K11)&gt;0)*(SUM('Раздел 6'!L11:L11)&gt;0))+((SUM('Раздел 6'!K11:K11)=0)*(SUM('Раздел 6'!L11:L11)=0)),"","Неверно!")</f>
        <v/>
      </c>
      <c r="B366" s="381" t="s">
        <v>901</v>
      </c>
      <c r="C366" s="380" t="s">
        <v>936</v>
      </c>
      <c r="D366" s="380" t="s">
        <v>903</v>
      </c>
      <c r="E366" s="379" t="str">
        <f>CONCATENATE("(",SUM('Раздел 6'!K11:K11),"&gt;",0," И ",SUM('Раздел 6'!L11:L11),"&gt;",0,")"," ИЛИ ","(",SUM('Раздел 6'!K11:K11),"=",0," И ",SUM('Раздел 6'!L11:L11),"=",0,")")</f>
        <v>(1&gt;0 И 2000&gt;0) ИЛИ (1=0 И 2000=0)</v>
      </c>
      <c r="F366" s="366"/>
      <c r="G366" s="377"/>
    </row>
    <row r="367" spans="1:7" ht="38.25" x14ac:dyDescent="0.2">
      <c r="A367" s="382" t="str">
        <f>IF(((SUM('Раздел 6'!K47:K47)&gt;0)*(SUM('Раздел 6'!L47:L47)&gt;0))+((SUM('Раздел 6'!K47:K47)=0)*(SUM('Раздел 6'!L47:L47)=0)),"","Неверно!")</f>
        <v/>
      </c>
      <c r="B367" s="381" t="s">
        <v>901</v>
      </c>
      <c r="C367" s="380" t="s">
        <v>937</v>
      </c>
      <c r="D367" s="380" t="s">
        <v>903</v>
      </c>
      <c r="E367" s="379" t="str">
        <f>CONCATENATE("(",SUM('Раздел 6'!K47:K47),"&gt;",0," И ",SUM('Раздел 6'!L47:L47),"&gt;",0,")"," ИЛИ ","(",SUM('Раздел 6'!K47:K47),"=",0," И ",SUM('Раздел 6'!L47:L47),"=",0,")")</f>
        <v>(51&gt;0 И 3151000&gt;0) ИЛИ (51=0 И 3151000=0)</v>
      </c>
      <c r="F367" s="366"/>
      <c r="G367" s="377"/>
    </row>
    <row r="368" spans="1:7" ht="38.25" x14ac:dyDescent="0.2">
      <c r="A368" s="382" t="str">
        <f>IF(((SUM('Раздел 6'!K48:K48)&gt;0)*(SUM('Раздел 6'!L48:L48)&gt;0))+((SUM('Раздел 6'!K48:K48)=0)*(SUM('Раздел 6'!L48:L48)=0)),"","Неверно!")</f>
        <v/>
      </c>
      <c r="B368" s="381" t="s">
        <v>901</v>
      </c>
      <c r="C368" s="380" t="s">
        <v>938</v>
      </c>
      <c r="D368" s="380" t="s">
        <v>903</v>
      </c>
      <c r="E368" s="379" t="str">
        <f>CONCATENATE("(",SUM('Раздел 6'!K48:K48),"&gt;",0," И ",SUM('Раздел 6'!L48:L48),"&gt;",0,")"," ИЛИ ","(",SUM('Раздел 6'!K48:K48),"=",0," И ",SUM('Раздел 6'!L48:L48),"=",0,")")</f>
        <v>(0&gt;0 И 0&gt;0) ИЛИ (0=0 И 0=0)</v>
      </c>
      <c r="F368" s="366"/>
      <c r="G368" s="377"/>
    </row>
    <row r="369" spans="1:7" ht="38.25" x14ac:dyDescent="0.2">
      <c r="A369" s="382" t="str">
        <f>IF(((SUM('Раздел 6'!K49:K49)&gt;0)*(SUM('Раздел 6'!L49:L49)&gt;0))+((SUM('Раздел 6'!K49:K49)=0)*(SUM('Раздел 6'!L49:L49)=0)),"","Неверно!")</f>
        <v/>
      </c>
      <c r="B369" s="381" t="s">
        <v>901</v>
      </c>
      <c r="C369" s="380" t="s">
        <v>939</v>
      </c>
      <c r="D369" s="380" t="s">
        <v>903</v>
      </c>
      <c r="E369" s="379" t="str">
        <f>CONCATENATE("(",SUM('Раздел 6'!K49:K49),"&gt;",0," И ",SUM('Раздел 6'!L49:L49),"&gt;",0,")"," ИЛИ ","(",SUM('Раздел 6'!K49:K49),"=",0," И ",SUM('Раздел 6'!L49:L49),"=",0,")")</f>
        <v>(0&gt;0 И 0&gt;0) ИЛИ (0=0 И 0=0)</v>
      </c>
      <c r="F369" s="366"/>
      <c r="G369" s="377"/>
    </row>
    <row r="370" spans="1:7" ht="38.25" x14ac:dyDescent="0.2">
      <c r="A370" s="382" t="str">
        <f>IF(((SUM('Раздел 6'!K12:K12)&gt;0)*(SUM('Раздел 6'!L12:L12)&gt;0))+((SUM('Раздел 6'!K12:K12)=0)*(SUM('Раздел 6'!L12:L12)=0)),"","Неверно!")</f>
        <v/>
      </c>
      <c r="B370" s="381" t="s">
        <v>901</v>
      </c>
      <c r="C370" s="380" t="s">
        <v>940</v>
      </c>
      <c r="D370" s="380" t="s">
        <v>903</v>
      </c>
      <c r="E370" s="379" t="str">
        <f>CONCATENATE("(",SUM('Раздел 6'!K12:K12),"&gt;",0," И ",SUM('Раздел 6'!L12:L12),"&gt;",0,")"," ИЛИ ","(",SUM('Раздел 6'!K12:K12),"=",0," И ",SUM('Раздел 6'!L12:L12),"=",0,")")</f>
        <v>(0&gt;0 И 0&gt;0) ИЛИ (0=0 И 0=0)</v>
      </c>
      <c r="F370" s="366"/>
      <c r="G370" s="377"/>
    </row>
    <row r="371" spans="1:7" ht="38.25" x14ac:dyDescent="0.2">
      <c r="A371" s="382" t="str">
        <f>IF(((SUM('Раздел 6'!K13:K13)&gt;0)*(SUM('Раздел 6'!L13:L13)&gt;0))+((SUM('Раздел 6'!K13:K13)=0)*(SUM('Раздел 6'!L13:L13)=0)),"","Неверно!")</f>
        <v/>
      </c>
      <c r="B371" s="381" t="s">
        <v>901</v>
      </c>
      <c r="C371" s="380" t="s">
        <v>941</v>
      </c>
      <c r="D371" s="380" t="s">
        <v>903</v>
      </c>
      <c r="E371" s="379" t="str">
        <f>CONCATENATE("(",SUM('Раздел 6'!K13:K13),"&gt;",0," И ",SUM('Раздел 6'!L13:L13),"&gt;",0,")"," ИЛИ ","(",SUM('Раздел 6'!K13:K13),"=",0," И ",SUM('Раздел 6'!L13:L13),"=",0,")")</f>
        <v>(1&gt;0 И 500000&gt;0) ИЛИ (1=0 И 500000=0)</v>
      </c>
      <c r="F371" s="366"/>
      <c r="G371" s="377"/>
    </row>
    <row r="372" spans="1:7" ht="38.25" x14ac:dyDescent="0.2">
      <c r="A372" s="382" t="str">
        <f>IF(((SUM('Раздел 6'!K14:K14)&gt;0)*(SUM('Раздел 6'!L14:L14)&gt;0))+((SUM('Раздел 6'!K14:K14)=0)*(SUM('Раздел 6'!L14:L14)=0)),"","Неверно!")</f>
        <v/>
      </c>
      <c r="B372" s="381" t="s">
        <v>901</v>
      </c>
      <c r="C372" s="380" t="s">
        <v>942</v>
      </c>
      <c r="D372" s="380" t="s">
        <v>903</v>
      </c>
      <c r="E372" s="379" t="str">
        <f>CONCATENATE("(",SUM('Раздел 6'!K14:K14),"&gt;",0," И ",SUM('Раздел 6'!L14:L14),"&gt;",0,")"," ИЛИ ","(",SUM('Раздел 6'!K14:K14),"=",0," И ",SUM('Раздел 6'!L14:L14),"=",0,")")</f>
        <v>(0&gt;0 И 0&gt;0) ИЛИ (0=0 И 0=0)</v>
      </c>
      <c r="F372" s="366"/>
      <c r="G372" s="377"/>
    </row>
    <row r="373" spans="1:7" ht="38.25" x14ac:dyDescent="0.2">
      <c r="A373" s="382" t="str">
        <f>IF(((SUM('Раздел 6'!K15:K15)&gt;0)*(SUM('Раздел 6'!L15:L15)&gt;0))+((SUM('Раздел 6'!K15:K15)=0)*(SUM('Раздел 6'!L15:L15)=0)),"","Неверно!")</f>
        <v/>
      </c>
      <c r="B373" s="381" t="s">
        <v>901</v>
      </c>
      <c r="C373" s="380" t="s">
        <v>943</v>
      </c>
      <c r="D373" s="380" t="s">
        <v>903</v>
      </c>
      <c r="E373" s="379" t="str">
        <f>CONCATENATE("(",SUM('Раздел 6'!K15:K15),"&gt;",0," И ",SUM('Раздел 6'!L15:L15),"&gt;",0,")"," ИЛИ ","(",SUM('Раздел 6'!K15:K15),"=",0," И ",SUM('Раздел 6'!L15:L15),"=",0,")")</f>
        <v>(45&gt;0 И 1719000&gt;0) ИЛИ (45=0 И 1719000=0)</v>
      </c>
      <c r="F373" s="366"/>
      <c r="G373" s="377"/>
    </row>
    <row r="374" spans="1:7" ht="38.25" x14ac:dyDescent="0.2">
      <c r="A374" s="382" t="str">
        <f>IF(((SUM('Раздел 6'!K16:K16)&gt;0)*(SUM('Раздел 6'!L16:L16)&gt;0))+((SUM('Раздел 6'!K16:K16)=0)*(SUM('Раздел 6'!L16:L16)=0)),"","Неверно!")</f>
        <v/>
      </c>
      <c r="B374" s="381" t="s">
        <v>901</v>
      </c>
      <c r="C374" s="380" t="s">
        <v>944</v>
      </c>
      <c r="D374" s="380" t="s">
        <v>903</v>
      </c>
      <c r="E374" s="379" t="str">
        <f>CONCATENATE("(",SUM('Раздел 6'!K16:K16),"&gt;",0," И ",SUM('Раздел 6'!L16:L16),"&gt;",0,")"," ИЛИ ","(",SUM('Раздел 6'!K16:K16),"=",0," И ",SUM('Раздел 6'!L16:L16),"=",0,")")</f>
        <v>(0&gt;0 И 0&gt;0) ИЛИ (0=0 И 0=0)</v>
      </c>
      <c r="F374" s="366"/>
      <c r="G374" s="377"/>
    </row>
    <row r="375" spans="1:7" ht="25.5" x14ac:dyDescent="0.2">
      <c r="A375" s="382" t="str">
        <f>IF((SUM('Раздел 6'!L8:L8)&gt;=SUM('Раздел 6'!K8:K8)*500),"","Неверно!")</f>
        <v/>
      </c>
      <c r="B375" s="381" t="s">
        <v>945</v>
      </c>
      <c r="C375" s="380" t="s">
        <v>946</v>
      </c>
      <c r="D375" s="380" t="s">
        <v>947</v>
      </c>
      <c r="E375" s="379" t="str">
        <f>CONCATENATE(SUM('Раздел 6'!L8:L8),"&gt;=",SUM('Раздел 6'!K8:K8),"*",500)</f>
        <v>23425000&gt;=581*500</v>
      </c>
      <c r="F375" s="366"/>
      <c r="G375" s="377"/>
    </row>
    <row r="376" spans="1:7" ht="25.5" x14ac:dyDescent="0.2">
      <c r="A376" s="382" t="str">
        <f>IF((SUM('Раздел 6'!L17:L17)&gt;=SUM('Раздел 6'!K17:K17)*500),"","Неверно!")</f>
        <v/>
      </c>
      <c r="B376" s="381" t="s">
        <v>945</v>
      </c>
      <c r="C376" s="380" t="s">
        <v>948</v>
      </c>
      <c r="D376" s="380" t="s">
        <v>947</v>
      </c>
      <c r="E376" s="379" t="str">
        <f>CONCATENATE(SUM('Раздел 6'!L17:L17),"&gt;=",SUM('Раздел 6'!K17:K17),"*",500)</f>
        <v>1915000&gt;=45*500</v>
      </c>
      <c r="F376" s="366"/>
      <c r="G376" s="377"/>
    </row>
    <row r="377" spans="1:7" ht="25.5" x14ac:dyDescent="0.2">
      <c r="A377" s="382" t="str">
        <f>IF((SUM('Раздел 6'!L18:L18)&gt;=SUM('Раздел 6'!K18:K18)*500),"","Неверно!")</f>
        <v/>
      </c>
      <c r="B377" s="381" t="s">
        <v>945</v>
      </c>
      <c r="C377" s="380" t="s">
        <v>949</v>
      </c>
      <c r="D377" s="380" t="s">
        <v>947</v>
      </c>
      <c r="E377" s="379" t="str">
        <f>CONCATENATE(SUM('Раздел 6'!L18:L18),"&gt;=",SUM('Раздел 6'!K18:K18),"*",500)</f>
        <v>0&gt;=0*500</v>
      </c>
      <c r="F377" s="366"/>
      <c r="G377" s="377"/>
    </row>
    <row r="378" spans="1:7" ht="25.5" x14ac:dyDescent="0.2">
      <c r="A378" s="382" t="str">
        <f>IF((SUM('Раздел 6'!L19:L19)&gt;=SUM('Раздел 6'!K19:K19)*500),"","Неверно!")</f>
        <v/>
      </c>
      <c r="B378" s="381" t="s">
        <v>945</v>
      </c>
      <c r="C378" s="380" t="s">
        <v>950</v>
      </c>
      <c r="D378" s="380" t="s">
        <v>947</v>
      </c>
      <c r="E378" s="379" t="str">
        <f>CONCATENATE(SUM('Раздел 6'!L19:L19),"&gt;=",SUM('Раздел 6'!K19:K19),"*",500)</f>
        <v>0&gt;=0*500</v>
      </c>
      <c r="F378" s="366"/>
      <c r="G378" s="377"/>
    </row>
    <row r="379" spans="1:7" ht="25.5" x14ac:dyDescent="0.2">
      <c r="A379" s="382" t="str">
        <f>IF((SUM('Раздел 6'!L20:L20)&gt;=SUM('Раздел 6'!K20:K20)*500),"","Неверно!")</f>
        <v/>
      </c>
      <c r="B379" s="381" t="s">
        <v>945</v>
      </c>
      <c r="C379" s="380" t="s">
        <v>951</v>
      </c>
      <c r="D379" s="380" t="s">
        <v>947</v>
      </c>
      <c r="E379" s="379" t="str">
        <f>CONCATENATE(SUM('Раздел 6'!L20:L20),"&gt;=",SUM('Раздел 6'!K20:K20),"*",500)</f>
        <v>450000&gt;=13*500</v>
      </c>
      <c r="F379" s="366"/>
      <c r="G379" s="377"/>
    </row>
    <row r="380" spans="1:7" ht="25.5" x14ac:dyDescent="0.2">
      <c r="A380" s="382" t="str">
        <f>IF((SUM('Раздел 6'!L21:L21)&gt;=SUM('Раздел 6'!K21:K21)*500),"","Неверно!")</f>
        <v/>
      </c>
      <c r="B380" s="381" t="s">
        <v>945</v>
      </c>
      <c r="C380" s="380" t="s">
        <v>952</v>
      </c>
      <c r="D380" s="380" t="s">
        <v>947</v>
      </c>
      <c r="E380" s="379" t="str">
        <f>CONCATENATE(SUM('Раздел 6'!L21:L21),"&gt;=",SUM('Раздел 6'!K21:K21),"*",500)</f>
        <v>0&gt;=0*500</v>
      </c>
      <c r="F380" s="366"/>
      <c r="G380" s="377"/>
    </row>
    <row r="381" spans="1:7" ht="25.5" x14ac:dyDescent="0.2">
      <c r="A381" s="382" t="str">
        <f>IF((SUM('Раздел 6'!L22:L22)&gt;=SUM('Раздел 6'!K22:K22)*500),"","Неверно!")</f>
        <v/>
      </c>
      <c r="B381" s="381" t="s">
        <v>945</v>
      </c>
      <c r="C381" s="380" t="s">
        <v>953</v>
      </c>
      <c r="D381" s="380" t="s">
        <v>947</v>
      </c>
      <c r="E381" s="379" t="str">
        <f>CONCATENATE(SUM('Раздел 6'!L22:L22),"&gt;=",SUM('Раздел 6'!K22:K22),"*",500)</f>
        <v>4363000&gt;=349*500</v>
      </c>
      <c r="F381" s="366"/>
      <c r="G381" s="377"/>
    </row>
    <row r="382" spans="1:7" ht="25.5" x14ac:dyDescent="0.2">
      <c r="A382" s="382" t="str">
        <f>IF((SUM('Раздел 6'!L23:L23)&gt;=SUM('Раздел 6'!K23:K23)*500),"","Неверно!")</f>
        <v/>
      </c>
      <c r="B382" s="381" t="s">
        <v>945</v>
      </c>
      <c r="C382" s="380" t="s">
        <v>954</v>
      </c>
      <c r="D382" s="380" t="s">
        <v>947</v>
      </c>
      <c r="E382" s="379" t="str">
        <f>CONCATENATE(SUM('Раздел 6'!L23:L23),"&gt;=",SUM('Раздел 6'!K23:K23),"*",500)</f>
        <v>8710000&gt;=40*500</v>
      </c>
      <c r="F382" s="366"/>
      <c r="G382" s="377"/>
    </row>
    <row r="383" spans="1:7" ht="25.5" x14ac:dyDescent="0.2">
      <c r="A383" s="382" t="str">
        <f>IF((SUM('Раздел 6'!L24:L24)&gt;=SUM('Раздел 6'!K24:K24)*500),"","Неверно!")</f>
        <v/>
      </c>
      <c r="B383" s="381" t="s">
        <v>945</v>
      </c>
      <c r="C383" s="380" t="s">
        <v>955</v>
      </c>
      <c r="D383" s="380" t="s">
        <v>947</v>
      </c>
      <c r="E383" s="379" t="str">
        <f>CONCATENATE(SUM('Раздел 6'!L24:L24),"&gt;=",SUM('Раздел 6'!K24:K24),"*",500)</f>
        <v>0&gt;=0*500</v>
      </c>
      <c r="F383" s="366"/>
      <c r="G383" s="377"/>
    </row>
    <row r="384" spans="1:7" ht="25.5" x14ac:dyDescent="0.2">
      <c r="A384" s="382" t="str">
        <f>IF((SUM('Раздел 6'!L25:L25)&gt;=SUM('Раздел 6'!K25:K25)*500),"","Неверно!")</f>
        <v/>
      </c>
      <c r="B384" s="381" t="s">
        <v>945</v>
      </c>
      <c r="C384" s="380" t="s">
        <v>956</v>
      </c>
      <c r="D384" s="380" t="s">
        <v>947</v>
      </c>
      <c r="E384" s="379" t="str">
        <f>CONCATENATE(SUM('Раздел 6'!L25:L25),"&gt;=",SUM('Раздел 6'!K25:K25),"*",500)</f>
        <v>0&gt;=0*500</v>
      </c>
      <c r="F384" s="366"/>
      <c r="G384" s="377"/>
    </row>
    <row r="385" spans="1:7" ht="25.5" x14ac:dyDescent="0.2">
      <c r="A385" s="382" t="str">
        <f>IF((SUM('Раздел 6'!L26:L26)&gt;=SUM('Раздел 6'!K26:K26)*500),"","Неверно!")</f>
        <v/>
      </c>
      <c r="B385" s="381" t="s">
        <v>945</v>
      </c>
      <c r="C385" s="380" t="s">
        <v>957</v>
      </c>
      <c r="D385" s="380" t="s">
        <v>947</v>
      </c>
      <c r="E385" s="379" t="str">
        <f>CONCATENATE(SUM('Раздел 6'!L26:L26),"&gt;=",SUM('Раздел 6'!K26:K26),"*",500)</f>
        <v>0&gt;=0*500</v>
      </c>
      <c r="F385" s="366"/>
      <c r="G385" s="377"/>
    </row>
    <row r="386" spans="1:7" ht="25.5" x14ac:dyDescent="0.2">
      <c r="A386" s="382" t="str">
        <f>IF((SUM('Раздел 6'!L9:L9)&gt;=SUM('Раздел 6'!K9:K9)*500),"","Неверно!")</f>
        <v/>
      </c>
      <c r="B386" s="381" t="s">
        <v>945</v>
      </c>
      <c r="C386" s="380" t="s">
        <v>958</v>
      </c>
      <c r="D386" s="380" t="s">
        <v>947</v>
      </c>
      <c r="E386" s="379" t="str">
        <f>CONCATENATE(SUM('Раздел 6'!L9:L9),"&gt;=",SUM('Раздел 6'!K9:K9),"*",500)</f>
        <v>23425000&gt;=581*500</v>
      </c>
      <c r="F386" s="366"/>
      <c r="G386" s="377"/>
    </row>
    <row r="387" spans="1:7" ht="25.5" x14ac:dyDescent="0.2">
      <c r="A387" s="382" t="str">
        <f>IF((SUM('Раздел 6'!L27:L27)&gt;=SUM('Раздел 6'!K27:K27)*500),"","Неверно!")</f>
        <v/>
      </c>
      <c r="B387" s="381" t="s">
        <v>945</v>
      </c>
      <c r="C387" s="380" t="s">
        <v>959</v>
      </c>
      <c r="D387" s="380" t="s">
        <v>947</v>
      </c>
      <c r="E387" s="379" t="str">
        <f>CONCATENATE(SUM('Раздел 6'!L27:L27),"&gt;=",SUM('Раздел 6'!K27:K27),"*",500)</f>
        <v>0&gt;=0*500</v>
      </c>
      <c r="F387" s="366"/>
      <c r="G387" s="377"/>
    </row>
    <row r="388" spans="1:7" ht="25.5" x14ac:dyDescent="0.2">
      <c r="A388" s="382" t="str">
        <f>IF((SUM('Раздел 6'!L28:L28)&gt;=SUM('Раздел 6'!K28:K28)*500),"","Неверно!")</f>
        <v/>
      </c>
      <c r="B388" s="381" t="s">
        <v>945</v>
      </c>
      <c r="C388" s="380" t="s">
        <v>960</v>
      </c>
      <c r="D388" s="380" t="s">
        <v>947</v>
      </c>
      <c r="E388" s="379" t="str">
        <f>CONCATENATE(SUM('Раздел 6'!L28:L28),"&gt;=",SUM('Раздел 6'!K28:K28),"*",500)</f>
        <v>0&gt;=0*500</v>
      </c>
      <c r="F388" s="366"/>
      <c r="G388" s="377"/>
    </row>
    <row r="389" spans="1:7" ht="25.5" x14ac:dyDescent="0.2">
      <c r="A389" s="382" t="str">
        <f>IF((SUM('Раздел 6'!L29:L29)&gt;=SUM('Раздел 6'!K29:K29)*500),"","Неверно!")</f>
        <v/>
      </c>
      <c r="B389" s="381" t="s">
        <v>945</v>
      </c>
      <c r="C389" s="380" t="s">
        <v>961</v>
      </c>
      <c r="D389" s="380" t="s">
        <v>947</v>
      </c>
      <c r="E389" s="379" t="str">
        <f>CONCATENATE(SUM('Раздел 6'!L29:L29),"&gt;=",SUM('Раздел 6'!K29:K29),"*",500)</f>
        <v>0&gt;=0*500</v>
      </c>
      <c r="F389" s="366"/>
      <c r="G389" s="377"/>
    </row>
    <row r="390" spans="1:7" ht="25.5" x14ac:dyDescent="0.2">
      <c r="A390" s="382" t="str">
        <f>IF((SUM('Раздел 6'!L30:L30)&gt;=SUM('Раздел 6'!K30:K30)*500),"","Неверно!")</f>
        <v/>
      </c>
      <c r="B390" s="381" t="s">
        <v>945</v>
      </c>
      <c r="C390" s="380" t="s">
        <v>962</v>
      </c>
      <c r="D390" s="380" t="s">
        <v>947</v>
      </c>
      <c r="E390" s="379" t="str">
        <f>CONCATENATE(SUM('Раздел 6'!L30:L30),"&gt;=",SUM('Раздел 6'!K30:K30),"*",500)</f>
        <v>90000&gt;=3*500</v>
      </c>
      <c r="F390" s="366"/>
      <c r="G390" s="377"/>
    </row>
    <row r="391" spans="1:7" ht="25.5" x14ac:dyDescent="0.2">
      <c r="A391" s="382" t="str">
        <f>IF((SUM('Раздел 6'!L31:L31)&gt;=SUM('Раздел 6'!K31:K31)*500),"","Неверно!")</f>
        <v/>
      </c>
      <c r="B391" s="381" t="s">
        <v>945</v>
      </c>
      <c r="C391" s="380" t="s">
        <v>963</v>
      </c>
      <c r="D391" s="380" t="s">
        <v>947</v>
      </c>
      <c r="E391" s="379" t="str">
        <f>CONCATENATE(SUM('Раздел 6'!L31:L31),"&gt;=",SUM('Раздел 6'!K31:K31),"*",500)</f>
        <v>0&gt;=0*500</v>
      </c>
      <c r="F391" s="366"/>
      <c r="G391" s="377"/>
    </row>
    <row r="392" spans="1:7" ht="25.5" x14ac:dyDescent="0.2">
      <c r="A392" s="382" t="str">
        <f>IF((SUM('Раздел 6'!L32:L32)&gt;=SUM('Раздел 6'!K32:K32)*500),"","Неверно!")</f>
        <v/>
      </c>
      <c r="B392" s="381" t="s">
        <v>945</v>
      </c>
      <c r="C392" s="380" t="s">
        <v>964</v>
      </c>
      <c r="D392" s="380" t="s">
        <v>947</v>
      </c>
      <c r="E392" s="379" t="str">
        <f>CONCATENATE(SUM('Раздел 6'!L32:L32),"&gt;=",SUM('Раздел 6'!K32:K32),"*",500)</f>
        <v>0&gt;=0*500</v>
      </c>
      <c r="F392" s="366"/>
      <c r="G392" s="377"/>
    </row>
    <row r="393" spans="1:7" ht="25.5" x14ac:dyDescent="0.2">
      <c r="A393" s="382" t="str">
        <f>IF((SUM('Раздел 6'!L33:L33)&gt;=SUM('Раздел 6'!K33:K33)*500),"","Неверно!")</f>
        <v/>
      </c>
      <c r="B393" s="381" t="s">
        <v>945</v>
      </c>
      <c r="C393" s="380" t="s">
        <v>965</v>
      </c>
      <c r="D393" s="380" t="s">
        <v>947</v>
      </c>
      <c r="E393" s="379" t="str">
        <f>CONCATENATE(SUM('Раздел 6'!L33:L33),"&gt;=",SUM('Раздел 6'!K33:K33),"*",500)</f>
        <v>0&gt;=0*500</v>
      </c>
      <c r="F393" s="366"/>
      <c r="G393" s="377"/>
    </row>
    <row r="394" spans="1:7" ht="25.5" x14ac:dyDescent="0.2">
      <c r="A394" s="382" t="str">
        <f>IF((SUM('Раздел 6'!L34:L34)&gt;=SUM('Раздел 6'!K34:K34)*500),"","Неверно!")</f>
        <v/>
      </c>
      <c r="B394" s="381" t="s">
        <v>945</v>
      </c>
      <c r="C394" s="380" t="s">
        <v>966</v>
      </c>
      <c r="D394" s="380" t="s">
        <v>947</v>
      </c>
      <c r="E394" s="379" t="str">
        <f>CONCATENATE(SUM('Раздел 6'!L34:L34),"&gt;=",SUM('Раздел 6'!K34:K34),"*",500)</f>
        <v>0&gt;=0*500</v>
      </c>
      <c r="F394" s="366"/>
      <c r="G394" s="377"/>
    </row>
    <row r="395" spans="1:7" ht="25.5" x14ac:dyDescent="0.2">
      <c r="A395" s="382" t="str">
        <f>IF((SUM('Раздел 6'!L35:L35)&gt;=SUM('Раздел 6'!K35:K35)*500),"","Неверно!")</f>
        <v/>
      </c>
      <c r="B395" s="381" t="s">
        <v>945</v>
      </c>
      <c r="C395" s="380" t="s">
        <v>967</v>
      </c>
      <c r="D395" s="380" t="s">
        <v>947</v>
      </c>
      <c r="E395" s="379" t="str">
        <f>CONCATENATE(SUM('Раздел 6'!L35:L35),"&gt;=",SUM('Раздел 6'!K35:K35),"*",500)</f>
        <v>2085000&gt;=26*500</v>
      </c>
      <c r="F395" s="366"/>
      <c r="G395" s="377"/>
    </row>
    <row r="396" spans="1:7" ht="25.5" x14ac:dyDescent="0.2">
      <c r="A396" s="382" t="str">
        <f>IF((SUM('Раздел 6'!L36:L36)&gt;=SUM('Раздел 6'!K36:K36)*500),"","Неверно!")</f>
        <v/>
      </c>
      <c r="B396" s="381" t="s">
        <v>945</v>
      </c>
      <c r="C396" s="380" t="s">
        <v>968</v>
      </c>
      <c r="D396" s="380" t="s">
        <v>947</v>
      </c>
      <c r="E396" s="379" t="str">
        <f>CONCATENATE(SUM('Раздел 6'!L36:L36),"&gt;=",SUM('Раздел 6'!K36:K36),"*",500)</f>
        <v>0&gt;=0*500</v>
      </c>
      <c r="F396" s="366"/>
      <c r="G396" s="377"/>
    </row>
    <row r="397" spans="1:7" ht="25.5" x14ac:dyDescent="0.2">
      <c r="A397" s="382" t="str">
        <f>IF((SUM('Раздел 6'!L10:L10)&gt;=SUM('Раздел 6'!K10:K10)*500),"","Неверно!")</f>
        <v/>
      </c>
      <c r="B397" s="381" t="s">
        <v>945</v>
      </c>
      <c r="C397" s="380" t="s">
        <v>969</v>
      </c>
      <c r="D397" s="380" t="s">
        <v>947</v>
      </c>
      <c r="E397" s="379" t="str">
        <f>CONCATENATE(SUM('Раздел 6'!L10:L10),"&gt;=",SUM('Раздел 6'!K10:K10),"*",500)</f>
        <v>0&gt;=0*500</v>
      </c>
      <c r="F397" s="366"/>
      <c r="G397" s="377"/>
    </row>
    <row r="398" spans="1:7" ht="25.5" x14ac:dyDescent="0.2">
      <c r="A398" s="382" t="str">
        <f>IF((SUM('Раздел 6'!L37:L37)&gt;=SUM('Раздел 6'!K37:K37)*500),"","Неверно!")</f>
        <v/>
      </c>
      <c r="B398" s="381" t="s">
        <v>945</v>
      </c>
      <c r="C398" s="380" t="s">
        <v>970</v>
      </c>
      <c r="D398" s="380" t="s">
        <v>947</v>
      </c>
      <c r="E398" s="379" t="str">
        <f>CONCATENATE(SUM('Раздел 6'!L37:L37),"&gt;=",SUM('Раздел 6'!K37:K37),"*",500)</f>
        <v>0&gt;=0*500</v>
      </c>
      <c r="F398" s="366"/>
      <c r="G398" s="377"/>
    </row>
    <row r="399" spans="1:7" ht="25.5" x14ac:dyDescent="0.2">
      <c r="A399" s="382" t="str">
        <f>IF((SUM('Раздел 6'!L38:L38)&gt;=SUM('Раздел 6'!K38:K38)*500),"","Неверно!")</f>
        <v/>
      </c>
      <c r="B399" s="381" t="s">
        <v>945</v>
      </c>
      <c r="C399" s="380" t="s">
        <v>971</v>
      </c>
      <c r="D399" s="380" t="s">
        <v>947</v>
      </c>
      <c r="E399" s="379" t="str">
        <f>CONCATENATE(SUM('Раздел 6'!L38:L38),"&gt;=",SUM('Раздел 6'!K38:K38),"*",500)</f>
        <v>0&gt;=0*500</v>
      </c>
      <c r="F399" s="366"/>
      <c r="G399" s="377"/>
    </row>
    <row r="400" spans="1:7" ht="25.5" x14ac:dyDescent="0.2">
      <c r="A400" s="382" t="str">
        <f>IF((SUM('Раздел 6'!L39:L39)&gt;=SUM('Раздел 6'!K39:K39)*500),"","Неверно!")</f>
        <v/>
      </c>
      <c r="B400" s="381" t="s">
        <v>945</v>
      </c>
      <c r="C400" s="380" t="s">
        <v>972</v>
      </c>
      <c r="D400" s="380" t="s">
        <v>947</v>
      </c>
      <c r="E400" s="379" t="str">
        <f>CONCATENATE(SUM('Раздел 6'!L39:L39),"&gt;=",SUM('Раздел 6'!K39:K39),"*",500)</f>
        <v>0&gt;=0*500</v>
      </c>
      <c r="F400" s="366"/>
      <c r="G400" s="377"/>
    </row>
    <row r="401" spans="1:7" ht="25.5" x14ac:dyDescent="0.2">
      <c r="A401" s="382" t="str">
        <f>IF((SUM('Раздел 6'!L40:L40)&gt;=SUM('Раздел 6'!K40:K40)*500),"","Неверно!")</f>
        <v/>
      </c>
      <c r="B401" s="381" t="s">
        <v>945</v>
      </c>
      <c r="C401" s="380" t="s">
        <v>973</v>
      </c>
      <c r="D401" s="380" t="s">
        <v>947</v>
      </c>
      <c r="E401" s="379" t="str">
        <f>CONCATENATE(SUM('Раздел 6'!L40:L40),"&gt;=",SUM('Раздел 6'!K40:K40),"*",500)</f>
        <v>0&gt;=0*500</v>
      </c>
      <c r="F401" s="366"/>
      <c r="G401" s="377"/>
    </row>
    <row r="402" spans="1:7" ht="25.5" x14ac:dyDescent="0.2">
      <c r="A402" s="382" t="str">
        <f>IF((SUM('Раздел 6'!L41:L41)&gt;=SUM('Раздел 6'!K41:K41)*500),"","Неверно!")</f>
        <v/>
      </c>
      <c r="B402" s="381" t="s">
        <v>945</v>
      </c>
      <c r="C402" s="380" t="s">
        <v>974</v>
      </c>
      <c r="D402" s="380" t="s">
        <v>947</v>
      </c>
      <c r="E402" s="379" t="str">
        <f>CONCATENATE(SUM('Раздел 6'!L41:L41),"&gt;=",SUM('Раздел 6'!K41:K41),"*",500)</f>
        <v>0&gt;=0*500</v>
      </c>
      <c r="F402" s="366"/>
      <c r="G402" s="377"/>
    </row>
    <row r="403" spans="1:7" ht="25.5" x14ac:dyDescent="0.2">
      <c r="A403" s="382" t="str">
        <f>IF((SUM('Раздел 6'!L42:L42)&gt;=SUM('Раздел 6'!K42:K42)*500),"","Неверно!")</f>
        <v/>
      </c>
      <c r="B403" s="381" t="s">
        <v>945</v>
      </c>
      <c r="C403" s="380" t="s">
        <v>975</v>
      </c>
      <c r="D403" s="380" t="s">
        <v>947</v>
      </c>
      <c r="E403" s="379" t="str">
        <f>CONCATENATE(SUM('Раздел 6'!L42:L42),"&gt;=",SUM('Раздел 6'!K42:K42),"*",500)</f>
        <v>0&gt;=0*500</v>
      </c>
      <c r="F403" s="366"/>
      <c r="G403" s="377"/>
    </row>
    <row r="404" spans="1:7" ht="25.5" x14ac:dyDescent="0.2">
      <c r="A404" s="382" t="str">
        <f>IF((SUM('Раздел 6'!L43:L43)&gt;=SUM('Раздел 6'!K43:K43)*500),"","Неверно!")</f>
        <v/>
      </c>
      <c r="B404" s="381" t="s">
        <v>945</v>
      </c>
      <c r="C404" s="380" t="s">
        <v>976</v>
      </c>
      <c r="D404" s="380" t="s">
        <v>947</v>
      </c>
      <c r="E404" s="379" t="str">
        <f>CONCATENATE(SUM('Раздел 6'!L43:L43),"&gt;=",SUM('Раздел 6'!K43:K43),"*",500)</f>
        <v>0&gt;=0*500</v>
      </c>
      <c r="F404" s="366"/>
      <c r="G404" s="377"/>
    </row>
    <row r="405" spans="1:7" ht="25.5" x14ac:dyDescent="0.2">
      <c r="A405" s="382" t="str">
        <f>IF((SUM('Раздел 6'!L44:L44)&gt;=SUM('Раздел 6'!K44:K44)*500),"","Неверно!")</f>
        <v/>
      </c>
      <c r="B405" s="381" t="s">
        <v>945</v>
      </c>
      <c r="C405" s="380" t="s">
        <v>977</v>
      </c>
      <c r="D405" s="380" t="s">
        <v>947</v>
      </c>
      <c r="E405" s="379" t="str">
        <f>CONCATENATE(SUM('Раздел 6'!L44:L44),"&gt;=",SUM('Раздел 6'!K44:K44),"*",500)</f>
        <v>0&gt;=0*500</v>
      </c>
      <c r="F405" s="366"/>
      <c r="G405" s="377"/>
    </row>
    <row r="406" spans="1:7" ht="25.5" x14ac:dyDescent="0.2">
      <c r="A406" s="382" t="str">
        <f>IF((SUM('Раздел 6'!L45:L45)&gt;=SUM('Раздел 6'!K45:K45)*500),"","Неверно!")</f>
        <v/>
      </c>
      <c r="B406" s="381" t="s">
        <v>945</v>
      </c>
      <c r="C406" s="380" t="s">
        <v>978</v>
      </c>
      <c r="D406" s="380" t="s">
        <v>947</v>
      </c>
      <c r="E406" s="379" t="str">
        <f>CONCATENATE(SUM('Раздел 6'!L45:L45),"&gt;=",SUM('Раздел 6'!K45:K45),"*",500)</f>
        <v>240000&gt;=6*500</v>
      </c>
      <c r="F406" s="366"/>
      <c r="G406" s="377"/>
    </row>
    <row r="407" spans="1:7" ht="25.5" x14ac:dyDescent="0.2">
      <c r="A407" s="382" t="str">
        <f>IF((SUM('Раздел 6'!L46:L46)&gt;=SUM('Раздел 6'!K46:K46)*500),"","Неверно!")</f>
        <v/>
      </c>
      <c r="B407" s="381" t="s">
        <v>945</v>
      </c>
      <c r="C407" s="380" t="s">
        <v>979</v>
      </c>
      <c r="D407" s="380" t="s">
        <v>947</v>
      </c>
      <c r="E407" s="379" t="str">
        <f>CONCATENATE(SUM('Раздел 6'!L46:L46),"&gt;=",SUM('Раздел 6'!K46:K46),"*",500)</f>
        <v>200000&gt;=1*500</v>
      </c>
      <c r="F407" s="366"/>
      <c r="G407" s="377"/>
    </row>
    <row r="408" spans="1:7" ht="25.5" x14ac:dyDescent="0.2">
      <c r="A408" s="382" t="str">
        <f>IF((SUM('Раздел 6'!L11:L11)&gt;=SUM('Раздел 6'!K11:K11)*500),"","Неверно!")</f>
        <v/>
      </c>
      <c r="B408" s="381" t="s">
        <v>945</v>
      </c>
      <c r="C408" s="380" t="s">
        <v>980</v>
      </c>
      <c r="D408" s="380" t="s">
        <v>947</v>
      </c>
      <c r="E408" s="379" t="str">
        <f>CONCATENATE(SUM('Раздел 6'!L11:L11),"&gt;=",SUM('Раздел 6'!K11:K11),"*",500)</f>
        <v>2000&gt;=1*500</v>
      </c>
      <c r="F408" s="366"/>
      <c r="G408" s="377"/>
    </row>
    <row r="409" spans="1:7" ht="25.5" x14ac:dyDescent="0.2">
      <c r="A409" s="382" t="str">
        <f>IF((SUM('Раздел 6'!L47:L47)&gt;=SUM('Раздел 6'!K47:K47)*500),"","Неверно!")</f>
        <v/>
      </c>
      <c r="B409" s="381" t="s">
        <v>945</v>
      </c>
      <c r="C409" s="380" t="s">
        <v>981</v>
      </c>
      <c r="D409" s="380" t="s">
        <v>947</v>
      </c>
      <c r="E409" s="379" t="str">
        <f>CONCATENATE(SUM('Раздел 6'!L47:L47),"&gt;=",SUM('Раздел 6'!K47:K47),"*",500)</f>
        <v>3151000&gt;=51*500</v>
      </c>
      <c r="F409" s="366"/>
      <c r="G409" s="377"/>
    </row>
    <row r="410" spans="1:7" ht="25.5" x14ac:dyDescent="0.2">
      <c r="A410" s="382" t="str">
        <f>IF((SUM('Раздел 6'!L48:L48)&gt;=SUM('Раздел 6'!K48:K48)*500),"","Неверно!")</f>
        <v/>
      </c>
      <c r="B410" s="381" t="s">
        <v>945</v>
      </c>
      <c r="C410" s="380" t="s">
        <v>982</v>
      </c>
      <c r="D410" s="380" t="s">
        <v>947</v>
      </c>
      <c r="E410" s="379" t="str">
        <f>CONCATENATE(SUM('Раздел 6'!L48:L48),"&gt;=",SUM('Раздел 6'!K48:K48),"*",500)</f>
        <v>0&gt;=0*500</v>
      </c>
      <c r="F410" s="366"/>
      <c r="G410" s="377"/>
    </row>
    <row r="411" spans="1:7" ht="25.5" x14ac:dyDescent="0.2">
      <c r="A411" s="382" t="str">
        <f>IF((SUM('Раздел 6'!L49:L49)&gt;=SUM('Раздел 6'!K49:K49)*500),"","Неверно!")</f>
        <v/>
      </c>
      <c r="B411" s="381" t="s">
        <v>945</v>
      </c>
      <c r="C411" s="380" t="s">
        <v>983</v>
      </c>
      <c r="D411" s="380" t="s">
        <v>947</v>
      </c>
      <c r="E411" s="379" t="str">
        <f>CONCATENATE(SUM('Раздел 6'!L49:L49),"&gt;=",SUM('Раздел 6'!K49:K49),"*",500)</f>
        <v>0&gt;=0*500</v>
      </c>
      <c r="F411" s="366"/>
      <c r="G411" s="377"/>
    </row>
    <row r="412" spans="1:7" ht="25.5" x14ac:dyDescent="0.2">
      <c r="A412" s="382" t="str">
        <f>IF((SUM('Раздел 6'!L12:L12)&gt;=SUM('Раздел 6'!K12:K12)*500),"","Неверно!")</f>
        <v/>
      </c>
      <c r="B412" s="381" t="s">
        <v>945</v>
      </c>
      <c r="C412" s="380" t="s">
        <v>984</v>
      </c>
      <c r="D412" s="380" t="s">
        <v>947</v>
      </c>
      <c r="E412" s="379" t="str">
        <f>CONCATENATE(SUM('Раздел 6'!L12:L12),"&gt;=",SUM('Раздел 6'!K12:K12),"*",500)</f>
        <v>0&gt;=0*500</v>
      </c>
      <c r="F412" s="366"/>
      <c r="G412" s="377"/>
    </row>
    <row r="413" spans="1:7" ht="25.5" x14ac:dyDescent="0.2">
      <c r="A413" s="382" t="str">
        <f>IF((SUM('Раздел 6'!L13:L13)&gt;=SUM('Раздел 6'!K13:K13)*500),"","Неверно!")</f>
        <v/>
      </c>
      <c r="B413" s="381" t="s">
        <v>945</v>
      </c>
      <c r="C413" s="380" t="s">
        <v>985</v>
      </c>
      <c r="D413" s="380" t="s">
        <v>947</v>
      </c>
      <c r="E413" s="379" t="str">
        <f>CONCATENATE(SUM('Раздел 6'!L13:L13),"&gt;=",SUM('Раздел 6'!K13:K13),"*",500)</f>
        <v>500000&gt;=1*500</v>
      </c>
      <c r="F413" s="366"/>
      <c r="G413" s="377"/>
    </row>
    <row r="414" spans="1:7" ht="25.5" x14ac:dyDescent="0.2">
      <c r="A414" s="382" t="str">
        <f>IF((SUM('Раздел 6'!L14:L14)&gt;=SUM('Раздел 6'!K14:K14)*500),"","Неверно!")</f>
        <v/>
      </c>
      <c r="B414" s="381" t="s">
        <v>945</v>
      </c>
      <c r="C414" s="380" t="s">
        <v>986</v>
      </c>
      <c r="D414" s="380" t="s">
        <v>947</v>
      </c>
      <c r="E414" s="379" t="str">
        <f>CONCATENATE(SUM('Раздел 6'!L14:L14),"&gt;=",SUM('Раздел 6'!K14:K14),"*",500)</f>
        <v>0&gt;=0*500</v>
      </c>
      <c r="F414" s="366"/>
      <c r="G414" s="377"/>
    </row>
    <row r="415" spans="1:7" ht="25.5" x14ac:dyDescent="0.2">
      <c r="A415" s="382" t="str">
        <f>IF((SUM('Раздел 6'!L15:L15)&gt;=SUM('Раздел 6'!K15:K15)*500),"","Неверно!")</f>
        <v/>
      </c>
      <c r="B415" s="381" t="s">
        <v>945</v>
      </c>
      <c r="C415" s="380" t="s">
        <v>987</v>
      </c>
      <c r="D415" s="380" t="s">
        <v>947</v>
      </c>
      <c r="E415" s="379" t="str">
        <f>CONCATENATE(SUM('Раздел 6'!L15:L15),"&gt;=",SUM('Раздел 6'!K15:K15),"*",500)</f>
        <v>1719000&gt;=45*500</v>
      </c>
      <c r="F415" s="366"/>
      <c r="G415" s="377"/>
    </row>
    <row r="416" spans="1:7" ht="25.5" x14ac:dyDescent="0.2">
      <c r="A416" s="382" t="str">
        <f>IF((SUM('Раздел 6'!L16:L16)&gt;=SUM('Раздел 6'!K16:K16)*500),"","Неверно!")</f>
        <v/>
      </c>
      <c r="B416" s="381" t="s">
        <v>945</v>
      </c>
      <c r="C416" s="380" t="s">
        <v>988</v>
      </c>
      <c r="D416" s="380" t="s">
        <v>947</v>
      </c>
      <c r="E416" s="379" t="str">
        <f>CONCATENATE(SUM('Раздел 6'!L16:L16),"&gt;=",SUM('Раздел 6'!K16:K16),"*",500)</f>
        <v>0&gt;=0*500</v>
      </c>
      <c r="F416" s="366"/>
      <c r="G416" s="377"/>
    </row>
    <row r="417" spans="1:7" ht="25.5" x14ac:dyDescent="0.2">
      <c r="A417" s="382" t="str">
        <f>IF((SUM('Раздел 6'!D8:D8)=SUM('Раздел 6'!D9:D9)+SUM('Раздел 6'!D48:D49)),"","Неверно!")</f>
        <v/>
      </c>
      <c r="B417" s="381" t="s">
        <v>989</v>
      </c>
      <c r="C417" s="380" t="s">
        <v>990</v>
      </c>
      <c r="D417" s="380" t="s">
        <v>991</v>
      </c>
      <c r="E417" s="379" t="str">
        <f>CONCATENATE(SUM('Раздел 6'!D8:D8),"=",SUM('Раздел 6'!D9:D9),"+",SUM('Раздел 6'!D48:D49))</f>
        <v>964=964+0</v>
      </c>
      <c r="F417" s="366"/>
      <c r="G417" s="377"/>
    </row>
    <row r="418" spans="1:7" ht="38.25" x14ac:dyDescent="0.2">
      <c r="A418" s="382" t="str">
        <f>IF((SUM('Раздел 6'!M8:M8)=SUM('Раздел 6'!M9:M9)+SUM('Раздел 6'!M48:M49)),"","Неверно!")</f>
        <v/>
      </c>
      <c r="B418" s="381" t="s">
        <v>989</v>
      </c>
      <c r="C418" s="380" t="s">
        <v>992</v>
      </c>
      <c r="D418" s="380" t="s">
        <v>991</v>
      </c>
      <c r="E418" s="379" t="str">
        <f>CONCATENATE(SUM('Раздел 6'!M8:M8),"=",SUM('Раздел 6'!M9:M9),"+",SUM('Раздел 6'!M48:M49))</f>
        <v>0=0+0</v>
      </c>
      <c r="F418" s="366"/>
      <c r="G418" s="377"/>
    </row>
    <row r="419" spans="1:7" ht="38.25" x14ac:dyDescent="0.2">
      <c r="A419" s="382" t="str">
        <f>IF((SUM('Раздел 6'!N8:N8)=SUM('Раздел 6'!N9:N9)+SUM('Раздел 6'!N48:N49)),"","Неверно!")</f>
        <v/>
      </c>
      <c r="B419" s="381" t="s">
        <v>989</v>
      </c>
      <c r="C419" s="380" t="s">
        <v>993</v>
      </c>
      <c r="D419" s="380" t="s">
        <v>991</v>
      </c>
      <c r="E419" s="379" t="str">
        <f>CONCATENATE(SUM('Раздел 6'!N8:N8),"=",SUM('Раздел 6'!N9:N9),"+",SUM('Раздел 6'!N48:N49))</f>
        <v>7=7+0</v>
      </c>
      <c r="F419" s="366"/>
      <c r="G419" s="377"/>
    </row>
    <row r="420" spans="1:7" ht="38.25" x14ac:dyDescent="0.2">
      <c r="A420" s="382" t="str">
        <f>IF((SUM('Раздел 6'!O8:O8)=SUM('Раздел 6'!O9:O9)+SUM('Раздел 6'!O48:O49)),"","Неверно!")</f>
        <v/>
      </c>
      <c r="B420" s="381" t="s">
        <v>989</v>
      </c>
      <c r="C420" s="380" t="s">
        <v>994</v>
      </c>
      <c r="D420" s="380" t="s">
        <v>991</v>
      </c>
      <c r="E420" s="379" t="str">
        <f>CONCATENATE(SUM('Раздел 6'!O8:O8),"=",SUM('Раздел 6'!O9:O9),"+",SUM('Раздел 6'!O48:O49))</f>
        <v>168=168+0</v>
      </c>
      <c r="F420" s="366"/>
      <c r="G420" s="377"/>
    </row>
    <row r="421" spans="1:7" ht="38.25" x14ac:dyDescent="0.2">
      <c r="A421" s="382" t="str">
        <f>IF((SUM('Раздел 6'!P8:P8)=SUM('Раздел 6'!P9:P9)+SUM('Раздел 6'!P48:P49)),"","Неверно!")</f>
        <v/>
      </c>
      <c r="B421" s="381" t="s">
        <v>989</v>
      </c>
      <c r="C421" s="380" t="s">
        <v>995</v>
      </c>
      <c r="D421" s="380" t="s">
        <v>991</v>
      </c>
      <c r="E421" s="379" t="str">
        <f>CONCATENATE(SUM('Раздел 6'!P8:P8),"=",SUM('Раздел 6'!P9:P9),"+",SUM('Раздел 6'!P48:P49))</f>
        <v>286=286+0</v>
      </c>
      <c r="F421" s="366"/>
      <c r="G421" s="377"/>
    </row>
    <row r="422" spans="1:7" ht="38.25" x14ac:dyDescent="0.2">
      <c r="A422" s="382" t="str">
        <f>IF((SUM('Раздел 6'!Q8:Q8)=SUM('Раздел 6'!Q9:Q9)+SUM('Раздел 6'!Q48:Q49)),"","Неверно!")</f>
        <v/>
      </c>
      <c r="B422" s="381" t="s">
        <v>989</v>
      </c>
      <c r="C422" s="380" t="s">
        <v>996</v>
      </c>
      <c r="D422" s="380" t="s">
        <v>991</v>
      </c>
      <c r="E422" s="379" t="str">
        <f>CONCATENATE(SUM('Раздел 6'!Q8:Q8),"=",SUM('Раздел 6'!Q9:Q9),"+",SUM('Раздел 6'!Q48:Q49))</f>
        <v>25298670=25298670+0</v>
      </c>
      <c r="F422" s="366"/>
      <c r="G422" s="377"/>
    </row>
    <row r="423" spans="1:7" ht="38.25" x14ac:dyDescent="0.2">
      <c r="A423" s="382" t="str">
        <f>IF((SUM('Раздел 6'!R8:R8)=SUM('Раздел 6'!R9:R9)+SUM('Раздел 6'!R48:R49)),"","Неверно!")</f>
        <v/>
      </c>
      <c r="B423" s="381" t="s">
        <v>989</v>
      </c>
      <c r="C423" s="380" t="s">
        <v>997</v>
      </c>
      <c r="D423" s="380" t="s">
        <v>991</v>
      </c>
      <c r="E423" s="379" t="str">
        <f>CONCATENATE(SUM('Раздел 6'!R8:R8),"=",SUM('Раздел 6'!R9:R9),"+",SUM('Раздел 6'!R48:R49))</f>
        <v>185000=185000+0</v>
      </c>
      <c r="F423" s="366"/>
      <c r="G423" s="377"/>
    </row>
    <row r="424" spans="1:7" ht="38.25" x14ac:dyDescent="0.2">
      <c r="A424" s="382" t="str">
        <f>IF((SUM('Раздел 6'!S8:S8)=SUM('Раздел 6'!S9:S9)+SUM('Раздел 6'!S48:S49)),"","Неверно!")</f>
        <v/>
      </c>
      <c r="B424" s="381" t="s">
        <v>989</v>
      </c>
      <c r="C424" s="380" t="s">
        <v>998</v>
      </c>
      <c r="D424" s="380" t="s">
        <v>991</v>
      </c>
      <c r="E424" s="379" t="str">
        <f>CONCATENATE(SUM('Раздел 6'!S8:S8),"=",SUM('Раздел 6'!S9:S9),"+",SUM('Раздел 6'!S48:S49))</f>
        <v>0=0+0</v>
      </c>
      <c r="F424" s="366"/>
      <c r="G424" s="377"/>
    </row>
    <row r="425" spans="1:7" ht="25.5" x14ac:dyDescent="0.2">
      <c r="A425" s="382" t="str">
        <f>IF((SUM('Раздел 6'!E8:E8)=SUM('Раздел 6'!E9:E9)+SUM('Раздел 6'!E48:E49)),"","Неверно!")</f>
        <v/>
      </c>
      <c r="B425" s="381" t="s">
        <v>989</v>
      </c>
      <c r="C425" s="380" t="s">
        <v>999</v>
      </c>
      <c r="D425" s="380" t="s">
        <v>991</v>
      </c>
      <c r="E425" s="379" t="str">
        <f>CONCATENATE(SUM('Раздел 6'!E8:E8),"=",SUM('Раздел 6'!E9:E9),"+",SUM('Раздел 6'!E48:E49))</f>
        <v>760=760+0</v>
      </c>
      <c r="F425" s="366"/>
      <c r="G425" s="377"/>
    </row>
    <row r="426" spans="1:7" ht="25.5" x14ac:dyDescent="0.2">
      <c r="A426" s="382" t="str">
        <f>IF((SUM('Раздел 6'!F8:F8)=SUM('Раздел 6'!F9:F9)+SUM('Раздел 6'!F48:F49)),"","Неверно!")</f>
        <v/>
      </c>
      <c r="B426" s="381" t="s">
        <v>989</v>
      </c>
      <c r="C426" s="380" t="s">
        <v>1000</v>
      </c>
      <c r="D426" s="380" t="s">
        <v>991</v>
      </c>
      <c r="E426" s="379" t="str">
        <f>CONCATENATE(SUM('Раздел 6'!F8:F8),"=",SUM('Раздел 6'!F9:F9),"+",SUM('Раздел 6'!F48:F49))</f>
        <v>183=183+0</v>
      </c>
      <c r="F426" s="366"/>
      <c r="G426" s="377"/>
    </row>
    <row r="427" spans="1:7" ht="25.5" x14ac:dyDescent="0.2">
      <c r="A427" s="382" t="str">
        <f>IF((SUM('Раздел 6'!G8:G8)=SUM('Раздел 6'!G9:G9)+SUM('Раздел 6'!G48:G49)),"","Неверно!")</f>
        <v/>
      </c>
      <c r="B427" s="381" t="s">
        <v>989</v>
      </c>
      <c r="C427" s="380" t="s">
        <v>1001</v>
      </c>
      <c r="D427" s="380" t="s">
        <v>991</v>
      </c>
      <c r="E427" s="379" t="str">
        <f>CONCATENATE(SUM('Раздел 6'!G8:G8),"=",SUM('Раздел 6'!G9:G9),"+",SUM('Раздел 6'!G48:G49))</f>
        <v>96=96+0</v>
      </c>
      <c r="F427" s="366"/>
      <c r="G427" s="377"/>
    </row>
    <row r="428" spans="1:7" ht="25.5" x14ac:dyDescent="0.2">
      <c r="A428" s="382" t="str">
        <f>IF((SUM('Раздел 6'!H8:H8)=SUM('Раздел 6'!H9:H9)+SUM('Раздел 6'!H48:H49)),"","Неверно!")</f>
        <v/>
      </c>
      <c r="B428" s="381" t="s">
        <v>989</v>
      </c>
      <c r="C428" s="380" t="s">
        <v>1002</v>
      </c>
      <c r="D428" s="380" t="s">
        <v>991</v>
      </c>
      <c r="E428" s="379" t="str">
        <f>CONCATENATE(SUM('Раздел 6'!H8:H8),"=",SUM('Раздел 6'!H9:H9),"+",SUM('Раздел 6'!H48:H49))</f>
        <v>3=3+0</v>
      </c>
      <c r="F428" s="366"/>
      <c r="G428" s="377"/>
    </row>
    <row r="429" spans="1:7" ht="25.5" x14ac:dyDescent="0.2">
      <c r="A429" s="382" t="str">
        <f>IF((SUM('Раздел 6'!I8:I8)=SUM('Раздел 6'!I9:I9)+SUM('Раздел 6'!I48:I49)),"","Неверно!")</f>
        <v/>
      </c>
      <c r="B429" s="381" t="s">
        <v>989</v>
      </c>
      <c r="C429" s="380" t="s">
        <v>1003</v>
      </c>
      <c r="D429" s="380" t="s">
        <v>991</v>
      </c>
      <c r="E429" s="379" t="str">
        <f>CONCATENATE(SUM('Раздел 6'!I8:I8),"=",SUM('Раздел 6'!I9:I9),"+",SUM('Раздел 6'!I48:I49))</f>
        <v>200=200+0</v>
      </c>
      <c r="F429" s="366"/>
      <c r="G429" s="377"/>
    </row>
    <row r="430" spans="1:7" ht="25.5" x14ac:dyDescent="0.2">
      <c r="A430" s="382" t="str">
        <f>IF((SUM('Раздел 6'!J8:J8)=SUM('Раздел 6'!J9:J9)+SUM('Раздел 6'!J48:J49)),"","Неверно!")</f>
        <v/>
      </c>
      <c r="B430" s="381" t="s">
        <v>989</v>
      </c>
      <c r="C430" s="380" t="s">
        <v>1004</v>
      </c>
      <c r="D430" s="380" t="s">
        <v>991</v>
      </c>
      <c r="E430" s="379" t="str">
        <f>CONCATENATE(SUM('Раздел 6'!J8:J8),"=",SUM('Раздел 6'!J9:J9),"+",SUM('Раздел 6'!J48:J49))</f>
        <v>519=519+0</v>
      </c>
      <c r="F430" s="366"/>
      <c r="G430" s="377"/>
    </row>
    <row r="431" spans="1:7" ht="25.5" x14ac:dyDescent="0.2">
      <c r="A431" s="382" t="str">
        <f>IF((SUM('Раздел 6'!K8:K8)=SUM('Раздел 6'!K9:K9)+SUM('Раздел 6'!K48:K49)),"","Неверно!")</f>
        <v/>
      </c>
      <c r="B431" s="381" t="s">
        <v>989</v>
      </c>
      <c r="C431" s="380" t="s">
        <v>1005</v>
      </c>
      <c r="D431" s="380" t="s">
        <v>991</v>
      </c>
      <c r="E431" s="379" t="str">
        <f>CONCATENATE(SUM('Раздел 6'!K8:K8),"=",SUM('Раздел 6'!K9:K9),"+",SUM('Раздел 6'!K48:K49))</f>
        <v>581=581+0</v>
      </c>
      <c r="F431" s="366"/>
      <c r="G431" s="377"/>
    </row>
    <row r="432" spans="1:7" ht="25.5" x14ac:dyDescent="0.2">
      <c r="A432" s="382" t="str">
        <f>IF((SUM('Раздел 6'!L8:L8)=SUM('Раздел 6'!L9:L9)+SUM('Раздел 6'!L48:L49)),"","Неверно!")</f>
        <v/>
      </c>
      <c r="B432" s="381" t="s">
        <v>989</v>
      </c>
      <c r="C432" s="380" t="s">
        <v>1006</v>
      </c>
      <c r="D432" s="380" t="s">
        <v>991</v>
      </c>
      <c r="E432" s="379" t="str">
        <f>CONCATENATE(SUM('Раздел 6'!L8:L8),"=",SUM('Раздел 6'!L9:L9),"+",SUM('Раздел 6'!L48:L49))</f>
        <v>23425000=23425000+0</v>
      </c>
      <c r="F432" s="366"/>
      <c r="G432" s="377"/>
    </row>
    <row r="433" spans="1:7" ht="25.5" x14ac:dyDescent="0.2">
      <c r="A433" s="382" t="str">
        <f>IF((SUM('Раздел 6'!D9:D9)=SUM('Раздел 6'!D10:D47)),"","Неверно!")</f>
        <v/>
      </c>
      <c r="B433" s="381" t="s">
        <v>1007</v>
      </c>
      <c r="C433" s="380" t="s">
        <v>1008</v>
      </c>
      <c r="D433" s="380" t="s">
        <v>1009</v>
      </c>
      <c r="E433" s="379" t="str">
        <f>CONCATENATE(SUM('Раздел 6'!D9:D9),"=",SUM('Раздел 6'!D10:D47))</f>
        <v>964=964</v>
      </c>
      <c r="F433" s="366"/>
      <c r="G433" s="377"/>
    </row>
    <row r="434" spans="1:7" ht="25.5" x14ac:dyDescent="0.2">
      <c r="A434" s="382" t="str">
        <f>IF((SUM('Раздел 6'!M9:M9)=SUM('Раздел 6'!M10:M47)),"","Неверно!")</f>
        <v/>
      </c>
      <c r="B434" s="381" t="s">
        <v>1007</v>
      </c>
      <c r="C434" s="380" t="s">
        <v>1010</v>
      </c>
      <c r="D434" s="380" t="s">
        <v>1009</v>
      </c>
      <c r="E434" s="379" t="str">
        <f>CONCATENATE(SUM('Раздел 6'!M9:M9),"=",SUM('Раздел 6'!M10:M47))</f>
        <v>0=0</v>
      </c>
      <c r="F434" s="366"/>
      <c r="G434" s="377"/>
    </row>
    <row r="435" spans="1:7" ht="25.5" x14ac:dyDescent="0.2">
      <c r="A435" s="382" t="str">
        <f>IF((SUM('Раздел 6'!N9:N9)=SUM('Раздел 6'!N10:N47)),"","Неверно!")</f>
        <v/>
      </c>
      <c r="B435" s="381" t="s">
        <v>1007</v>
      </c>
      <c r="C435" s="380" t="s">
        <v>1011</v>
      </c>
      <c r="D435" s="380" t="s">
        <v>1009</v>
      </c>
      <c r="E435" s="379" t="str">
        <f>CONCATENATE(SUM('Раздел 6'!N9:N9),"=",SUM('Раздел 6'!N10:N47))</f>
        <v>7=7</v>
      </c>
      <c r="F435" s="366"/>
      <c r="G435" s="377"/>
    </row>
    <row r="436" spans="1:7" ht="25.5" x14ac:dyDescent="0.2">
      <c r="A436" s="382" t="str">
        <f>IF((SUM('Раздел 6'!O9:O9)=SUM('Раздел 6'!O10:O47)),"","Неверно!")</f>
        <v/>
      </c>
      <c r="B436" s="381" t="s">
        <v>1007</v>
      </c>
      <c r="C436" s="380" t="s">
        <v>1012</v>
      </c>
      <c r="D436" s="380" t="s">
        <v>1009</v>
      </c>
      <c r="E436" s="379" t="str">
        <f>CONCATENATE(SUM('Раздел 6'!O9:O9),"=",SUM('Раздел 6'!O10:O47))</f>
        <v>168=168</v>
      </c>
      <c r="F436" s="366"/>
      <c r="G436" s="377"/>
    </row>
    <row r="437" spans="1:7" ht="25.5" x14ac:dyDescent="0.2">
      <c r="A437" s="382" t="str">
        <f>IF((SUM('Раздел 6'!P9:P9)=SUM('Раздел 6'!P10:P47)),"","Неверно!")</f>
        <v/>
      </c>
      <c r="B437" s="381" t="s">
        <v>1007</v>
      </c>
      <c r="C437" s="380" t="s">
        <v>1013</v>
      </c>
      <c r="D437" s="380" t="s">
        <v>1009</v>
      </c>
      <c r="E437" s="379" t="str">
        <f>CONCATENATE(SUM('Раздел 6'!P9:P9),"=",SUM('Раздел 6'!P10:P47))</f>
        <v>286=286</v>
      </c>
      <c r="F437" s="366"/>
      <c r="G437" s="377"/>
    </row>
    <row r="438" spans="1:7" ht="25.5" x14ac:dyDescent="0.2">
      <c r="A438" s="382" t="str">
        <f>IF((SUM('Раздел 6'!Q9:Q9)=SUM('Раздел 6'!Q10:Q47)),"","Неверно!")</f>
        <v/>
      </c>
      <c r="B438" s="381" t="s">
        <v>1007</v>
      </c>
      <c r="C438" s="380" t="s">
        <v>1014</v>
      </c>
      <c r="D438" s="380" t="s">
        <v>1009</v>
      </c>
      <c r="E438" s="379" t="str">
        <f>CONCATENATE(SUM('Раздел 6'!Q9:Q9),"=",SUM('Раздел 6'!Q10:Q47))</f>
        <v>25298670=25298670</v>
      </c>
      <c r="F438" s="366"/>
      <c r="G438" s="377"/>
    </row>
    <row r="439" spans="1:7" ht="25.5" x14ac:dyDescent="0.2">
      <c r="A439" s="382" t="str">
        <f>IF((SUM('Раздел 6'!R9:R9)=SUM('Раздел 6'!R10:R47)),"","Неверно!")</f>
        <v/>
      </c>
      <c r="B439" s="381" t="s">
        <v>1007</v>
      </c>
      <c r="C439" s="380" t="s">
        <v>1015</v>
      </c>
      <c r="D439" s="380" t="s">
        <v>1009</v>
      </c>
      <c r="E439" s="379" t="str">
        <f>CONCATENATE(SUM('Раздел 6'!R9:R9),"=",SUM('Раздел 6'!R10:R47))</f>
        <v>185000=185000</v>
      </c>
      <c r="F439" s="366"/>
      <c r="G439" s="377"/>
    </row>
    <row r="440" spans="1:7" ht="25.5" x14ac:dyDescent="0.2">
      <c r="A440" s="382" t="str">
        <f>IF((SUM('Раздел 6'!S9:S9)=SUM('Раздел 6'!S10:S47)),"","Неверно!")</f>
        <v/>
      </c>
      <c r="B440" s="381" t="s">
        <v>1007</v>
      </c>
      <c r="C440" s="380" t="s">
        <v>1016</v>
      </c>
      <c r="D440" s="380" t="s">
        <v>1009</v>
      </c>
      <c r="E440" s="379" t="str">
        <f>CONCATENATE(SUM('Раздел 6'!S9:S9),"=",SUM('Раздел 6'!S10:S47))</f>
        <v>0=0</v>
      </c>
      <c r="F440" s="366"/>
      <c r="G440" s="377"/>
    </row>
    <row r="441" spans="1:7" ht="25.5" x14ac:dyDescent="0.2">
      <c r="A441" s="382" t="str">
        <f>IF((SUM('Раздел 6'!E9:E9)=SUM('Раздел 6'!E10:E47)),"","Неверно!")</f>
        <v/>
      </c>
      <c r="B441" s="381" t="s">
        <v>1007</v>
      </c>
      <c r="C441" s="380" t="s">
        <v>1017</v>
      </c>
      <c r="D441" s="380" t="s">
        <v>1009</v>
      </c>
      <c r="E441" s="379" t="str">
        <f>CONCATENATE(SUM('Раздел 6'!E9:E9),"=",SUM('Раздел 6'!E10:E47))</f>
        <v>760=760</v>
      </c>
      <c r="F441" s="366"/>
      <c r="G441" s="377"/>
    </row>
    <row r="442" spans="1:7" ht="25.5" x14ac:dyDescent="0.2">
      <c r="A442" s="382" t="str">
        <f>IF((SUM('Раздел 6'!F9:F9)=SUM('Раздел 6'!F10:F47)),"","Неверно!")</f>
        <v/>
      </c>
      <c r="B442" s="381" t="s">
        <v>1007</v>
      </c>
      <c r="C442" s="380" t="s">
        <v>1018</v>
      </c>
      <c r="D442" s="380" t="s">
        <v>1009</v>
      </c>
      <c r="E442" s="379" t="str">
        <f>CONCATENATE(SUM('Раздел 6'!F9:F9),"=",SUM('Раздел 6'!F10:F47))</f>
        <v>183=183</v>
      </c>
      <c r="F442" s="366"/>
      <c r="G442" s="377"/>
    </row>
    <row r="443" spans="1:7" ht="25.5" x14ac:dyDescent="0.2">
      <c r="A443" s="382" t="str">
        <f>IF((SUM('Раздел 6'!G9:G9)=SUM('Раздел 6'!G10:G47)),"","Неверно!")</f>
        <v/>
      </c>
      <c r="B443" s="381" t="s">
        <v>1007</v>
      </c>
      <c r="C443" s="380" t="s">
        <v>1019</v>
      </c>
      <c r="D443" s="380" t="s">
        <v>1009</v>
      </c>
      <c r="E443" s="379" t="str">
        <f>CONCATENATE(SUM('Раздел 6'!G9:G9),"=",SUM('Раздел 6'!G10:G47))</f>
        <v>96=96</v>
      </c>
      <c r="F443" s="366"/>
      <c r="G443" s="377"/>
    </row>
    <row r="444" spans="1:7" ht="25.5" x14ac:dyDescent="0.2">
      <c r="A444" s="382" t="str">
        <f>IF((SUM('Раздел 6'!H9:H9)=SUM('Раздел 6'!H10:H47)),"","Неверно!")</f>
        <v/>
      </c>
      <c r="B444" s="381" t="s">
        <v>1007</v>
      </c>
      <c r="C444" s="380" t="s">
        <v>1020</v>
      </c>
      <c r="D444" s="380" t="s">
        <v>1009</v>
      </c>
      <c r="E444" s="379" t="str">
        <f>CONCATENATE(SUM('Раздел 6'!H9:H9),"=",SUM('Раздел 6'!H10:H47))</f>
        <v>3=3</v>
      </c>
      <c r="F444" s="366"/>
      <c r="G444" s="377"/>
    </row>
    <row r="445" spans="1:7" ht="25.5" x14ac:dyDescent="0.2">
      <c r="A445" s="382" t="str">
        <f>IF((SUM('Раздел 6'!I9:I9)=SUM('Раздел 6'!I10:I47)),"","Неверно!")</f>
        <v/>
      </c>
      <c r="B445" s="381" t="s">
        <v>1007</v>
      </c>
      <c r="C445" s="380" t="s">
        <v>1021</v>
      </c>
      <c r="D445" s="380" t="s">
        <v>1009</v>
      </c>
      <c r="E445" s="379" t="str">
        <f>CONCATENATE(SUM('Раздел 6'!I9:I9),"=",SUM('Раздел 6'!I10:I47))</f>
        <v>200=200</v>
      </c>
      <c r="F445" s="366"/>
      <c r="G445" s="377"/>
    </row>
    <row r="446" spans="1:7" ht="25.5" x14ac:dyDescent="0.2">
      <c r="A446" s="382" t="str">
        <f>IF((SUM('Раздел 6'!J9:J9)=SUM('Раздел 6'!J10:J47)),"","Неверно!")</f>
        <v/>
      </c>
      <c r="B446" s="381" t="s">
        <v>1007</v>
      </c>
      <c r="C446" s="380" t="s">
        <v>1022</v>
      </c>
      <c r="D446" s="380" t="s">
        <v>1009</v>
      </c>
      <c r="E446" s="379" t="str">
        <f>CONCATENATE(SUM('Раздел 6'!J9:J9),"=",SUM('Раздел 6'!J10:J47))</f>
        <v>519=519</v>
      </c>
      <c r="F446" s="366"/>
      <c r="G446" s="377"/>
    </row>
    <row r="447" spans="1:7" ht="25.5" x14ac:dyDescent="0.2">
      <c r="A447" s="382" t="str">
        <f>IF((SUM('Раздел 6'!K9:K9)=SUM('Раздел 6'!K10:K47)),"","Неверно!")</f>
        <v/>
      </c>
      <c r="B447" s="381" t="s">
        <v>1007</v>
      </c>
      <c r="C447" s="380" t="s">
        <v>1023</v>
      </c>
      <c r="D447" s="380" t="s">
        <v>1009</v>
      </c>
      <c r="E447" s="379" t="str">
        <f>CONCATENATE(SUM('Раздел 6'!K9:K9),"=",SUM('Раздел 6'!K10:K47))</f>
        <v>581=581</v>
      </c>
      <c r="F447" s="366"/>
      <c r="G447" s="377"/>
    </row>
    <row r="448" spans="1:7" ht="25.5" x14ac:dyDescent="0.2">
      <c r="A448" s="382" t="str">
        <f>IF((SUM('Раздел 6'!L9:L9)=SUM('Раздел 6'!L10:L47)),"","Неверно!")</f>
        <v/>
      </c>
      <c r="B448" s="381" t="s">
        <v>1007</v>
      </c>
      <c r="C448" s="380" t="s">
        <v>1024</v>
      </c>
      <c r="D448" s="380" t="s">
        <v>1009</v>
      </c>
      <c r="E448" s="379" t="str">
        <f>CONCATENATE(SUM('Раздел 6'!L9:L9),"=",SUM('Раздел 6'!L10:L47))</f>
        <v>23425000=23425000</v>
      </c>
      <c r="F448" s="366"/>
      <c r="G448" s="377"/>
    </row>
    <row r="449" spans="1:7" ht="25.5" x14ac:dyDescent="0.2">
      <c r="A449" s="382" t="str">
        <f>IF((SUM('Раздел 7'!A10:A10)=SUM('Раздел 1'!E15:E15)),"","Неверно!")</f>
        <v/>
      </c>
      <c r="B449" s="381" t="s">
        <v>1025</v>
      </c>
      <c r="C449" s="380" t="s">
        <v>1026</v>
      </c>
      <c r="D449" s="380" t="s">
        <v>1027</v>
      </c>
      <c r="E449" s="379" t="str">
        <f>CONCATENATE(SUM('Раздел 7'!A10:A10),"=",SUM('Раздел 1'!E15:E15))</f>
        <v>19593=19593</v>
      </c>
      <c r="F449" s="379"/>
      <c r="G449" s="377"/>
    </row>
    <row r="450" spans="1:7" ht="25.5" x14ac:dyDescent="0.2">
      <c r="A450" s="382" t="str">
        <f>IF((SUM('Раздел 7'!A10:A10)&gt;=SUM('Раздел 7'!B10:B10)),"","Неверно!")</f>
        <v/>
      </c>
      <c r="B450" s="381" t="s">
        <v>1028</v>
      </c>
      <c r="C450" s="380" t="s">
        <v>1029</v>
      </c>
      <c r="D450" s="380" t="s">
        <v>1030</v>
      </c>
      <c r="E450" s="379" t="str">
        <f>CONCATENATE(SUM('Раздел 7'!A10:A10),"&gt;=",SUM('Раздел 7'!B10:B10))</f>
        <v>19593&gt;=6965</v>
      </c>
      <c r="F450" s="379"/>
      <c r="G450" s="377"/>
    </row>
    <row r="451" spans="1:7" ht="25.5" x14ac:dyDescent="0.2">
      <c r="A451" s="382" t="str">
        <f>IF((SUM('Раздел 7'!K10:K10)=SUM('Раздел 1'!F7:F7)),"","Неверно!")</f>
        <v/>
      </c>
      <c r="B451" s="381" t="s">
        <v>1031</v>
      </c>
      <c r="C451" s="380" t="s">
        <v>1032</v>
      </c>
      <c r="D451" s="380" t="s">
        <v>1033</v>
      </c>
      <c r="E451" s="379" t="str">
        <f>CONCATENATE(SUM('Раздел 7'!K10:K10),"=",SUM('Раздел 1'!F7:F7))</f>
        <v>6337=6337</v>
      </c>
      <c r="F451" s="379"/>
      <c r="G451" s="377"/>
    </row>
    <row r="452" spans="1:7" ht="25.5" x14ac:dyDescent="0.2">
      <c r="A452" s="382" t="str">
        <f>IF((SUM('Раздел 7'!K10:K10)&gt;=SUM('Раздел 7'!L10:O10)),"","Неверно!")</f>
        <v/>
      </c>
      <c r="B452" s="381" t="s">
        <v>1034</v>
      </c>
      <c r="C452" s="380" t="s">
        <v>1035</v>
      </c>
      <c r="D452" s="380" t="s">
        <v>1036</v>
      </c>
      <c r="E452" s="379" t="str">
        <f>CONCATENATE(SUM('Раздел 7'!K10:K10),"&gt;=",SUM('Раздел 7'!L10:O10))</f>
        <v>6337&gt;=5809</v>
      </c>
      <c r="F452" s="379"/>
      <c r="G452" s="377"/>
    </row>
    <row r="453" spans="1:7" ht="25.5" x14ac:dyDescent="0.2">
      <c r="A453" s="382" t="str">
        <f>IF((SUM('Раздел 7'!O10:O10)=SUM('Раздел 7'!P10:Q10)),"","Неверно!")</f>
        <v/>
      </c>
      <c r="B453" s="381" t="s">
        <v>1037</v>
      </c>
      <c r="C453" s="380" t="s">
        <v>1038</v>
      </c>
      <c r="D453" s="380" t="s">
        <v>1039</v>
      </c>
      <c r="E453" s="379" t="str">
        <f>CONCATENATE(SUM('Раздел 7'!O10:O10),"=",SUM('Раздел 7'!P10:Q10))</f>
        <v>0=0</v>
      </c>
      <c r="F453" s="379"/>
      <c r="G453" s="377"/>
    </row>
    <row r="454" spans="1:7" ht="25.5" x14ac:dyDescent="0.2">
      <c r="A454" s="382" t="str">
        <f>IF((SUM('Раздел 7'!R10:R10)+SUM('Раздел 7'!B10:B10)&lt;=SUM('Раздел 7'!A10:A10)),"","Неверно!")</f>
        <v/>
      </c>
      <c r="B454" s="381" t="s">
        <v>1040</v>
      </c>
      <c r="C454" s="380" t="s">
        <v>1041</v>
      </c>
      <c r="D454" s="380" t="s">
        <v>1042</v>
      </c>
      <c r="E454" s="379" t="str">
        <f>CONCATENATE(SUM('Раздел 7'!R10:R10),"+",SUM('Раздел 7'!B10:B10),"&lt;=",SUM('Раздел 7'!A10:A10))</f>
        <v>2967+6965&lt;=19593</v>
      </c>
      <c r="F454" s="379"/>
      <c r="G454" s="377"/>
    </row>
    <row r="455" spans="1:7" ht="25.5" x14ac:dyDescent="0.2">
      <c r="A455" s="382" t="str">
        <f>IF((SUM('Раздел 7'!B10:B10)=SUM('Раздел 7'!C10:C10)+SUM('Раздел 7'!J10:K10)),"","Неверно!")</f>
        <v/>
      </c>
      <c r="B455" s="381" t="s">
        <v>1043</v>
      </c>
      <c r="C455" s="380" t="s">
        <v>1044</v>
      </c>
      <c r="D455" s="380" t="s">
        <v>1045</v>
      </c>
      <c r="E455" s="379" t="str">
        <f>CONCATENATE(SUM('Раздел 7'!B10:B10),"=",SUM('Раздел 7'!C10:C10),"+",SUM('Раздел 7'!J10:K10))</f>
        <v>6965=628+6337</v>
      </c>
      <c r="F455" s="379"/>
      <c r="G455" s="377"/>
    </row>
    <row r="456" spans="1:7" ht="25.5" x14ac:dyDescent="0.2">
      <c r="A456" s="382" t="str">
        <f>IF((SUM('Раздел 7'!B10:B10)=SUM('Раздел 1'!F15:F15)),"","Неверно!")</f>
        <v/>
      </c>
      <c r="B456" s="381" t="s">
        <v>1046</v>
      </c>
      <c r="C456" s="380" t="s">
        <v>1047</v>
      </c>
      <c r="D456" s="380" t="s">
        <v>1048</v>
      </c>
      <c r="E456" s="379" t="str">
        <f>CONCATENATE(SUM('Раздел 7'!B10:B10),"=",SUM('Раздел 1'!F15:F15))</f>
        <v>6965=6965</v>
      </c>
      <c r="F456" s="379"/>
      <c r="G456" s="377"/>
    </row>
    <row r="457" spans="1:7" ht="25.5" x14ac:dyDescent="0.2">
      <c r="A457" s="382" t="str">
        <f>IF((SUM('Раздел 7'!C10:C10)=SUM('Раздел 1'!F8:F10)),"","Неверно!")</f>
        <v/>
      </c>
      <c r="B457" s="381" t="s">
        <v>1049</v>
      </c>
      <c r="C457" s="380" t="s">
        <v>1050</v>
      </c>
      <c r="D457" s="380" t="s">
        <v>1051</v>
      </c>
      <c r="E457" s="379" t="str">
        <f>CONCATENATE(SUM('Раздел 7'!C10:C10),"=",SUM('Раздел 1'!F8:F10))</f>
        <v>628=628</v>
      </c>
      <c r="F457" s="379"/>
      <c r="G457" s="377"/>
    </row>
    <row r="458" spans="1:7" ht="25.5" x14ac:dyDescent="0.2">
      <c r="A458" s="382" t="str">
        <f>IF((SUM('Раздел 7'!C10:C10)=SUM('Раздел 7'!D10:G10)),"","Неверно!")</f>
        <v/>
      </c>
      <c r="B458" s="381" t="s">
        <v>1052</v>
      </c>
      <c r="C458" s="380" t="s">
        <v>1053</v>
      </c>
      <c r="D458" s="380" t="s">
        <v>1054</v>
      </c>
      <c r="E458" s="379" t="str">
        <f>CONCATENATE(SUM('Раздел 7'!C10:C10),"=",SUM('Раздел 7'!D10:G10))</f>
        <v>628=628</v>
      </c>
      <c r="F458" s="379"/>
      <c r="G458" s="377"/>
    </row>
    <row r="459" spans="1:7" ht="25.5" x14ac:dyDescent="0.2">
      <c r="A459" s="382" t="str">
        <f>IF((SUM('Раздел 7'!E10:E10)=SUM('Раздел 1'!F9:F9)),"","Неверно!")</f>
        <v/>
      </c>
      <c r="B459" s="381" t="s">
        <v>1055</v>
      </c>
      <c r="C459" s="380" t="s">
        <v>1056</v>
      </c>
      <c r="D459" s="380" t="s">
        <v>1057</v>
      </c>
      <c r="E459" s="379" t="str">
        <f>CONCATENATE(SUM('Раздел 7'!E10:E10),"=",SUM('Раздел 1'!F9:F9))</f>
        <v>96=96</v>
      </c>
      <c r="F459" s="379"/>
      <c r="G459" s="377"/>
    </row>
    <row r="460" spans="1:7" ht="25.5" x14ac:dyDescent="0.2">
      <c r="A460" s="382" t="str">
        <f>IF((SUM('Раздел 7'!F10:F10)=SUM('Раздел 1'!F10:F10)),"","Неверно!")</f>
        <v/>
      </c>
      <c r="B460" s="381" t="s">
        <v>1058</v>
      </c>
      <c r="C460" s="380" t="s">
        <v>1059</v>
      </c>
      <c r="D460" s="380" t="s">
        <v>1060</v>
      </c>
      <c r="E460" s="379" t="str">
        <f>CONCATENATE(SUM('Раздел 7'!F10:F10),"=",SUM('Раздел 1'!F10:F10))</f>
        <v>177=177</v>
      </c>
      <c r="F460" s="379"/>
      <c r="G460" s="377"/>
    </row>
    <row r="461" spans="1:7" ht="25.5" x14ac:dyDescent="0.2">
      <c r="A461" s="382" t="str">
        <f>IF((SUM('Раздел 7'!G10:G10)&gt;=SUM('Раздел 7'!H10:I10)),"","Неверно!")</f>
        <v/>
      </c>
      <c r="B461" s="381" t="s">
        <v>1061</v>
      </c>
      <c r="C461" s="380" t="s">
        <v>1062</v>
      </c>
      <c r="D461" s="380" t="s">
        <v>1063</v>
      </c>
      <c r="E461" s="379" t="str">
        <f>CONCATENATE(SUM('Раздел 7'!G10:G10),"&gt;=",SUM('Раздел 7'!H10:I10))</f>
        <v>166&gt;=165</v>
      </c>
      <c r="F461" s="379"/>
      <c r="G461" s="377"/>
    </row>
    <row r="462" spans="1:7" x14ac:dyDescent="0.2">
      <c r="A462" s="382" t="str">
        <f>IF((SUM('Разделы 8, 9'!A9:O9)=0),"","Неверно!")</f>
        <v/>
      </c>
      <c r="B462" s="381" t="s">
        <v>1064</v>
      </c>
      <c r="C462" s="380" t="s">
        <v>1065</v>
      </c>
      <c r="D462" s="380" t="s">
        <v>1066</v>
      </c>
      <c r="E462" s="379" t="str">
        <f>CONCATENATE(SUM('Разделы 8, 9'!A9:O9),"=",0)</f>
        <v>0=0</v>
      </c>
      <c r="F462" s="379" t="s">
        <v>511</v>
      </c>
      <c r="G462" s="377"/>
    </row>
    <row r="463" spans="1:7" x14ac:dyDescent="0.2">
      <c r="A463" s="382" t="str">
        <f>IF((SUM('Разделы 8, 9'!D17:AC20)=0),"","Неверно!")</f>
        <v/>
      </c>
      <c r="B463" s="381" t="s">
        <v>1067</v>
      </c>
      <c r="C463" s="380" t="s">
        <v>1068</v>
      </c>
      <c r="D463" s="380" t="s">
        <v>1069</v>
      </c>
      <c r="E463" s="379" t="str">
        <f>CONCATENATE(SUM('Разделы 8, 9'!D17:AC20),"=",0)</f>
        <v>0=0</v>
      </c>
      <c r="F463" s="379" t="s">
        <v>511</v>
      </c>
      <c r="G463" s="377"/>
    </row>
    <row r="464" spans="1:7" ht="25.5" x14ac:dyDescent="0.2">
      <c r="A464" s="382" t="str">
        <f>IF((SUM('Раздел 6'!G8:G8)=SUM('Раздел 1'!F9:F9)),"","Неверно!")</f>
        <v/>
      </c>
      <c r="B464" s="381" t="s">
        <v>1070</v>
      </c>
      <c r="C464" s="380" t="s">
        <v>1071</v>
      </c>
      <c r="D464" s="380" t="s">
        <v>1072</v>
      </c>
      <c r="E464" s="379" t="str">
        <f>CONCATENATE(SUM('Раздел 6'!G8:G8),"=",SUM('Раздел 1'!F9:F9))</f>
        <v>96=96</v>
      </c>
      <c r="F464" s="379" t="s">
        <v>1073</v>
      </c>
      <c r="G464" s="375"/>
    </row>
    <row r="465" spans="1:7" ht="38.25" x14ac:dyDescent="0.2">
      <c r="A465" s="382" t="str">
        <f>IF((SUM('Раздел 6'!E8:E8)=SUM('Раздел 1'!H9:H9)),"","Неверно!")</f>
        <v/>
      </c>
      <c r="B465" s="381" t="s">
        <v>1074</v>
      </c>
      <c r="C465" s="380" t="s">
        <v>1075</v>
      </c>
      <c r="D465" s="380" t="s">
        <v>1076</v>
      </c>
      <c r="E465" s="379" t="str">
        <f>CONCATENATE(SUM('Раздел 6'!E8:E8),"=",SUM('Раздел 1'!H9:H9))</f>
        <v>760=760</v>
      </c>
      <c r="F465" s="379" t="s">
        <v>1073</v>
      </c>
      <c r="G465" s="375"/>
    </row>
    <row r="466" spans="1:7" ht="25.5" x14ac:dyDescent="0.2">
      <c r="A466" s="382" t="str">
        <f>IF((SUM('Раздел 6'!D8:D8)=SUM('Раздел 1'!E9:E9)),"","Неверно!")</f>
        <v/>
      </c>
      <c r="B466" s="381" t="s">
        <v>1077</v>
      </c>
      <c r="C466" s="380" t="s">
        <v>1078</v>
      </c>
      <c r="D466" s="380" t="s">
        <v>1079</v>
      </c>
      <c r="E466" s="379" t="str">
        <f>CONCATENATE(SUM('Раздел 6'!D8:D8),"=",SUM('Раздел 1'!E9:E9))</f>
        <v>964=964</v>
      </c>
      <c r="F466" s="379" t="s">
        <v>1073</v>
      </c>
      <c r="G466" s="375"/>
    </row>
    <row r="467" spans="1:7" ht="51" x14ac:dyDescent="0.2">
      <c r="A467" s="382" t="str">
        <f>IF((SUM('Раздел 6'!F8:F8)&lt;=SUM('Раздел 1'!G9:G9)),"","Неверно!")</f>
        <v/>
      </c>
      <c r="B467" s="381" t="s">
        <v>1080</v>
      </c>
      <c r="C467" s="380" t="s">
        <v>1081</v>
      </c>
      <c r="D467" s="380" t="s">
        <v>1082</v>
      </c>
      <c r="E467" s="379" t="str">
        <f>CONCATENATE(SUM('Раздел 6'!F8:F8),"&lt;=",SUM('Раздел 1'!G9:G9))</f>
        <v>183&lt;=943</v>
      </c>
      <c r="F467" s="379" t="s">
        <v>1073</v>
      </c>
      <c r="G467" s="375"/>
    </row>
    <row r="468" spans="1:7" x14ac:dyDescent="0.2">
      <c r="A468" s="369"/>
      <c r="B468" s="371"/>
      <c r="C468" s="367"/>
      <c r="D468" s="367"/>
      <c r="E468" s="372"/>
      <c r="F468" s="366"/>
      <c r="G468"/>
    </row>
    <row r="469" spans="1:7" x14ac:dyDescent="0.2">
      <c r="A469" s="369"/>
      <c r="B469" s="371"/>
      <c r="C469" s="367"/>
      <c r="D469" s="367"/>
      <c r="E469" s="372"/>
      <c r="F469" s="366"/>
      <c r="G469"/>
    </row>
    <row r="470" spans="1:7" x14ac:dyDescent="0.2">
      <c r="A470" s="369"/>
      <c r="B470" s="371"/>
      <c r="C470" s="367"/>
      <c r="D470" s="367"/>
      <c r="E470" s="372"/>
      <c r="F470" s="366"/>
      <c r="G470"/>
    </row>
    <row r="471" spans="1:7" x14ac:dyDescent="0.2">
      <c r="A471" s="369"/>
      <c r="B471" s="371"/>
      <c r="C471" s="367"/>
      <c r="D471" s="367"/>
      <c r="E471" s="372"/>
      <c r="F471" s="366"/>
      <c r="G471"/>
    </row>
    <row r="472" spans="1:7" x14ac:dyDescent="0.2">
      <c r="A472" s="369"/>
      <c r="B472" s="371"/>
      <c r="C472" s="367"/>
      <c r="D472" s="367"/>
      <c r="E472" s="372"/>
      <c r="F472" s="366"/>
      <c r="G472"/>
    </row>
    <row r="473" spans="1:7" x14ac:dyDescent="0.2">
      <c r="A473" s="369"/>
      <c r="B473" s="371"/>
      <c r="C473" s="367"/>
      <c r="D473" s="367"/>
      <c r="E473" s="372"/>
      <c r="F473" s="366"/>
      <c r="G473"/>
    </row>
    <row r="474" spans="1:7" x14ac:dyDescent="0.2">
      <c r="A474" s="369"/>
      <c r="B474" s="371"/>
      <c r="C474" s="367"/>
      <c r="D474" s="367"/>
      <c r="E474" s="372"/>
      <c r="F474" s="366"/>
      <c r="G474"/>
    </row>
    <row r="475" spans="1:7" x14ac:dyDescent="0.2">
      <c r="A475" s="369"/>
      <c r="B475" s="371"/>
      <c r="C475" s="367"/>
      <c r="D475" s="367"/>
      <c r="E475" s="372"/>
      <c r="F475" s="366"/>
      <c r="G475"/>
    </row>
    <row r="476" spans="1:7" x14ac:dyDescent="0.2">
      <c r="A476" s="369"/>
      <c r="B476" s="371"/>
      <c r="C476" s="367"/>
      <c r="D476" s="367"/>
      <c r="E476" s="372"/>
      <c r="F476" s="366"/>
      <c r="G476"/>
    </row>
    <row r="477" spans="1:7" x14ac:dyDescent="0.2">
      <c r="A477" s="369"/>
      <c r="B477" s="371"/>
      <c r="C477" s="367"/>
      <c r="D477" s="367"/>
      <c r="E477" s="372"/>
      <c r="F477" s="366"/>
      <c r="G477"/>
    </row>
    <row r="478" spans="1:7" x14ac:dyDescent="0.2">
      <c r="A478" s="369"/>
      <c r="B478" s="371"/>
      <c r="C478" s="367"/>
      <c r="D478" s="367"/>
      <c r="E478" s="372"/>
      <c r="F478" s="366"/>
      <c r="G478"/>
    </row>
    <row r="479" spans="1:7" x14ac:dyDescent="0.2">
      <c r="A479" s="369"/>
      <c r="B479" s="371"/>
      <c r="C479" s="367"/>
      <c r="D479" s="367"/>
      <c r="E479" s="372"/>
      <c r="F479" s="366"/>
      <c r="G479"/>
    </row>
    <row r="480" spans="1:7" x14ac:dyDescent="0.2">
      <c r="A480" s="369"/>
      <c r="B480" s="371"/>
      <c r="C480" s="367"/>
      <c r="D480" s="367"/>
      <c r="E480" s="372"/>
      <c r="F480" s="366"/>
      <c r="G480"/>
    </row>
    <row r="481" spans="1:6" x14ac:dyDescent="0.2">
      <c r="A481" s="369"/>
      <c r="B481" s="371"/>
      <c r="C481" s="367"/>
      <c r="D481" s="367"/>
      <c r="E481" s="372"/>
      <c r="F481" s="366"/>
    </row>
    <row r="482" spans="1:6" x14ac:dyDescent="0.2">
      <c r="A482" s="369"/>
      <c r="B482" s="371"/>
      <c r="C482" s="367"/>
      <c r="D482" s="367"/>
      <c r="E482" s="372"/>
      <c r="F482" s="366"/>
    </row>
    <row r="483" spans="1:6" x14ac:dyDescent="0.2">
      <c r="A483" s="369"/>
      <c r="B483" s="371"/>
      <c r="C483" s="367"/>
      <c r="D483" s="367"/>
      <c r="E483" s="372"/>
      <c r="F483" s="366"/>
    </row>
    <row r="484" spans="1:6" x14ac:dyDescent="0.2">
      <c r="A484" s="369"/>
      <c r="B484" s="371"/>
      <c r="C484" s="367"/>
      <c r="D484" s="367"/>
      <c r="E484" s="372"/>
      <c r="F484" s="366"/>
    </row>
    <row r="485" spans="1:6" x14ac:dyDescent="0.2">
      <c r="A485" s="369"/>
      <c r="B485" s="371"/>
      <c r="C485" s="367"/>
      <c r="D485" s="367"/>
      <c r="E485" s="372"/>
      <c r="F485" s="366"/>
    </row>
    <row r="486" spans="1:6" x14ac:dyDescent="0.2">
      <c r="A486" s="369"/>
      <c r="B486" s="371"/>
      <c r="C486" s="367"/>
      <c r="D486" s="367"/>
      <c r="E486" s="372"/>
      <c r="F486" s="366"/>
    </row>
    <row r="487" spans="1:6" x14ac:dyDescent="0.2">
      <c r="A487" s="369"/>
      <c r="B487" s="371"/>
      <c r="C487" s="367"/>
      <c r="D487" s="367"/>
      <c r="E487" s="372"/>
      <c r="F487" s="366"/>
    </row>
    <row r="488" spans="1:6" x14ac:dyDescent="0.2">
      <c r="A488" s="369"/>
      <c r="B488" s="371"/>
      <c r="C488" s="367"/>
      <c r="D488" s="367"/>
      <c r="E488" s="372"/>
      <c r="F488" s="366"/>
    </row>
    <row r="489" spans="1:6" x14ac:dyDescent="0.2">
      <c r="A489" s="369"/>
      <c r="B489" s="371"/>
      <c r="C489" s="367"/>
      <c r="D489" s="367"/>
      <c r="E489" s="372"/>
      <c r="F489" s="366"/>
    </row>
    <row r="490" spans="1:6" x14ac:dyDescent="0.2">
      <c r="A490" s="369"/>
      <c r="B490" s="371"/>
      <c r="C490" s="367"/>
      <c r="D490" s="367"/>
      <c r="E490" s="372"/>
      <c r="F490" s="366"/>
    </row>
    <row r="491" spans="1:6" x14ac:dyDescent="0.2">
      <c r="A491" s="369"/>
      <c r="B491" s="371"/>
      <c r="C491" s="367"/>
      <c r="D491" s="367"/>
      <c r="E491" s="372"/>
      <c r="F491" s="366"/>
    </row>
    <row r="492" spans="1:6" x14ac:dyDescent="0.2">
      <c r="A492" s="369"/>
      <c r="B492" s="371"/>
      <c r="C492" s="367"/>
      <c r="D492" s="367"/>
      <c r="E492" s="372"/>
      <c r="F492" s="366"/>
    </row>
    <row r="493" spans="1:6" x14ac:dyDescent="0.2">
      <c r="A493" s="369"/>
      <c r="B493" s="371"/>
      <c r="C493" s="367"/>
      <c r="D493" s="367"/>
      <c r="E493" s="372"/>
      <c r="F493" s="366"/>
    </row>
    <row r="494" spans="1:6" x14ac:dyDescent="0.2">
      <c r="A494" s="369"/>
      <c r="B494" s="371"/>
      <c r="C494" s="367"/>
      <c r="D494" s="367"/>
      <c r="E494" s="372"/>
      <c r="F494" s="366"/>
    </row>
    <row r="495" spans="1:6" x14ac:dyDescent="0.2">
      <c r="A495" s="369"/>
      <c r="B495" s="371"/>
      <c r="C495" s="367"/>
      <c r="D495" s="367"/>
      <c r="E495" s="372"/>
      <c r="F495" s="366"/>
    </row>
    <row r="496" spans="1:6" x14ac:dyDescent="0.2">
      <c r="A496" s="369"/>
      <c r="B496" s="371"/>
      <c r="C496" s="367"/>
      <c r="D496" s="367"/>
      <c r="E496" s="372"/>
      <c r="F496" s="366"/>
    </row>
    <row r="497" spans="1:6" x14ac:dyDescent="0.2">
      <c r="A497" s="369"/>
      <c r="B497" s="371"/>
      <c r="C497" s="367"/>
      <c r="D497" s="367"/>
      <c r="E497" s="372"/>
      <c r="F497" s="366"/>
    </row>
    <row r="498" spans="1:6" x14ac:dyDescent="0.2">
      <c r="A498" s="369"/>
      <c r="B498" s="371"/>
      <c r="C498" s="367"/>
      <c r="D498" s="367"/>
      <c r="E498" s="372"/>
      <c r="F498" s="366"/>
    </row>
    <row r="499" spans="1:6" x14ac:dyDescent="0.2">
      <c r="A499" s="369"/>
      <c r="B499" s="371"/>
      <c r="C499" s="367"/>
      <c r="D499" s="367"/>
      <c r="E499" s="372"/>
      <c r="F499" s="366"/>
    </row>
    <row r="500" spans="1:6" x14ac:dyDescent="0.2">
      <c r="A500" s="369"/>
      <c r="B500" s="371"/>
      <c r="C500" s="367"/>
      <c r="D500" s="367"/>
      <c r="E500" s="372"/>
      <c r="F500" s="366"/>
    </row>
    <row r="501" spans="1:6" x14ac:dyDescent="0.2">
      <c r="A501" s="369"/>
      <c r="B501" s="371"/>
      <c r="C501" s="367"/>
      <c r="D501" s="367"/>
      <c r="E501" s="372"/>
      <c r="F501" s="366"/>
    </row>
    <row r="502" spans="1:6" x14ac:dyDescent="0.2">
      <c r="A502" s="369"/>
      <c r="B502" s="371"/>
      <c r="C502" s="367"/>
      <c r="D502" s="367"/>
      <c r="E502" s="372"/>
      <c r="F502" s="366"/>
    </row>
    <row r="503" spans="1:6" x14ac:dyDescent="0.2">
      <c r="A503" s="369"/>
      <c r="B503" s="371"/>
      <c r="C503" s="367"/>
      <c r="D503" s="367"/>
      <c r="E503" s="372"/>
      <c r="F503" s="366"/>
    </row>
    <row r="504" spans="1:6" x14ac:dyDescent="0.2">
      <c r="A504" s="369"/>
      <c r="B504" s="371"/>
      <c r="C504" s="367"/>
      <c r="D504" s="367"/>
      <c r="E504" s="372"/>
      <c r="F504" s="366"/>
    </row>
    <row r="505" spans="1:6" x14ac:dyDescent="0.2">
      <c r="A505" s="369"/>
      <c r="B505" s="371"/>
      <c r="C505" s="367"/>
      <c r="D505" s="367"/>
      <c r="E505" s="372"/>
      <c r="F505" s="366"/>
    </row>
    <row r="506" spans="1:6" x14ac:dyDescent="0.2">
      <c r="A506" s="369"/>
      <c r="B506" s="371"/>
      <c r="C506" s="367"/>
      <c r="D506" s="367"/>
      <c r="E506" s="372"/>
      <c r="F506" s="366"/>
    </row>
    <row r="507" spans="1:6" x14ac:dyDescent="0.2">
      <c r="A507" s="369"/>
      <c r="B507" s="371"/>
      <c r="C507" s="367"/>
      <c r="D507" s="367"/>
      <c r="E507" s="372"/>
      <c r="F507" s="366"/>
    </row>
    <row r="508" spans="1:6" x14ac:dyDescent="0.2">
      <c r="A508" s="369"/>
      <c r="B508" s="371"/>
      <c r="C508" s="367"/>
      <c r="D508" s="367"/>
      <c r="E508" s="372"/>
      <c r="F508" s="366"/>
    </row>
    <row r="509" spans="1:6" x14ac:dyDescent="0.2">
      <c r="A509" s="369"/>
      <c r="B509" s="371"/>
      <c r="C509" s="367"/>
      <c r="D509" s="367"/>
      <c r="E509" s="372"/>
      <c r="F509" s="366"/>
    </row>
    <row r="510" spans="1:6" x14ac:dyDescent="0.2">
      <c r="A510" s="369"/>
      <c r="B510" s="371"/>
      <c r="C510" s="367"/>
      <c r="D510" s="367"/>
      <c r="E510" s="372"/>
      <c r="F510" s="366"/>
    </row>
    <row r="511" spans="1:6" x14ac:dyDescent="0.2">
      <c r="A511" s="369"/>
      <c r="B511" s="371"/>
      <c r="C511" s="367"/>
      <c r="D511" s="367"/>
      <c r="E511" s="372"/>
      <c r="F511" s="366"/>
    </row>
    <row r="512" spans="1:6" x14ac:dyDescent="0.2">
      <c r="A512" s="369"/>
      <c r="B512" s="371"/>
      <c r="C512" s="367"/>
      <c r="D512" s="367"/>
      <c r="E512" s="372"/>
      <c r="F512" s="366"/>
    </row>
    <row r="513" spans="1:6" x14ac:dyDescent="0.2">
      <c r="A513" s="369"/>
      <c r="B513" s="371"/>
      <c r="C513" s="367"/>
      <c r="D513" s="367"/>
      <c r="E513" s="372"/>
      <c r="F513" s="366"/>
    </row>
    <row r="514" spans="1:6" x14ac:dyDescent="0.2">
      <c r="A514" s="369"/>
      <c r="B514" s="371"/>
      <c r="C514" s="367"/>
      <c r="D514" s="367"/>
      <c r="E514" s="372"/>
      <c r="F514" s="366"/>
    </row>
    <row r="515" spans="1:6" x14ac:dyDescent="0.2">
      <c r="A515" s="369"/>
      <c r="B515" s="371"/>
      <c r="C515" s="367"/>
      <c r="D515" s="367"/>
      <c r="E515" s="372"/>
      <c r="F515" s="366"/>
    </row>
    <row r="516" spans="1:6" x14ac:dyDescent="0.2">
      <c r="A516" s="369"/>
      <c r="B516" s="371"/>
      <c r="C516" s="367"/>
      <c r="D516" s="367"/>
      <c r="E516" s="372"/>
      <c r="F516" s="366"/>
    </row>
    <row r="517" spans="1:6" x14ac:dyDescent="0.2">
      <c r="A517" s="369"/>
      <c r="B517" s="371"/>
      <c r="C517" s="367"/>
      <c r="D517" s="367"/>
      <c r="E517" s="372"/>
      <c r="F517" s="366"/>
    </row>
    <row r="518" spans="1:6" x14ac:dyDescent="0.2">
      <c r="A518" s="369"/>
      <c r="B518" s="371"/>
      <c r="C518" s="367"/>
      <c r="D518" s="367"/>
      <c r="E518" s="372"/>
      <c r="F518" s="366"/>
    </row>
    <row r="519" spans="1:6" x14ac:dyDescent="0.2">
      <c r="A519" s="369"/>
      <c r="B519" s="371"/>
      <c r="C519" s="367"/>
      <c r="D519" s="367"/>
      <c r="E519" s="372"/>
      <c r="F519" s="366"/>
    </row>
    <row r="520" spans="1:6" x14ac:dyDescent="0.2">
      <c r="A520" s="369"/>
      <c r="B520" s="371"/>
      <c r="C520" s="367"/>
      <c r="D520" s="367"/>
      <c r="E520" s="372"/>
      <c r="F520" s="366"/>
    </row>
    <row r="521" spans="1:6" x14ac:dyDescent="0.2">
      <c r="A521" s="369"/>
      <c r="B521" s="371"/>
      <c r="C521" s="367"/>
      <c r="D521" s="367"/>
      <c r="E521" s="372"/>
      <c r="F521" s="366"/>
    </row>
    <row r="522" spans="1:6" x14ac:dyDescent="0.2">
      <c r="A522" s="369"/>
      <c r="B522" s="371"/>
      <c r="C522" s="367"/>
      <c r="D522" s="367"/>
      <c r="E522" s="372"/>
      <c r="F522" s="366"/>
    </row>
    <row r="523" spans="1:6" x14ac:dyDescent="0.2">
      <c r="A523" s="369"/>
      <c r="B523" s="371"/>
      <c r="C523" s="367"/>
      <c r="D523" s="367"/>
      <c r="E523" s="372"/>
      <c r="F523" s="366"/>
    </row>
    <row r="524" spans="1:6" x14ac:dyDescent="0.2">
      <c r="A524" s="369"/>
      <c r="B524" s="371"/>
      <c r="C524" s="367"/>
      <c r="D524" s="367"/>
      <c r="E524" s="372"/>
      <c r="F524" s="366"/>
    </row>
    <row r="525" spans="1:6" x14ac:dyDescent="0.2">
      <c r="A525" s="369"/>
      <c r="B525" s="371"/>
      <c r="C525" s="367"/>
      <c r="D525" s="367"/>
      <c r="E525" s="372"/>
      <c r="F525" s="366"/>
    </row>
    <row r="526" spans="1:6" x14ac:dyDescent="0.2">
      <c r="A526" s="369"/>
      <c r="B526" s="371"/>
      <c r="C526" s="367"/>
      <c r="D526" s="367"/>
      <c r="E526" s="372"/>
      <c r="F526" s="366"/>
    </row>
    <row r="527" spans="1:6" x14ac:dyDescent="0.2">
      <c r="A527" s="369"/>
      <c r="B527" s="371"/>
      <c r="C527" s="367"/>
      <c r="D527" s="367"/>
      <c r="E527" s="372"/>
      <c r="F527" s="366"/>
    </row>
    <row r="528" spans="1:6" x14ac:dyDescent="0.2">
      <c r="A528" s="369"/>
      <c r="B528" s="371"/>
      <c r="C528" s="367"/>
      <c r="D528" s="367"/>
      <c r="E528" s="372"/>
      <c r="F528" s="366"/>
    </row>
    <row r="529" spans="1:6" x14ac:dyDescent="0.2">
      <c r="A529" s="369"/>
      <c r="B529" s="371"/>
      <c r="C529" s="367"/>
      <c r="D529" s="367"/>
      <c r="E529" s="372"/>
      <c r="F529" s="366"/>
    </row>
    <row r="530" spans="1:6" x14ac:dyDescent="0.2">
      <c r="A530" s="369"/>
      <c r="B530" s="371"/>
      <c r="C530" s="367"/>
      <c r="D530" s="367"/>
      <c r="E530" s="372"/>
      <c r="F530" s="366"/>
    </row>
    <row r="531" spans="1:6" x14ac:dyDescent="0.2">
      <c r="A531" s="369"/>
      <c r="B531" s="371"/>
      <c r="C531" s="367"/>
      <c r="D531" s="367"/>
      <c r="E531" s="372"/>
      <c r="F531" s="366"/>
    </row>
    <row r="532" spans="1:6" x14ac:dyDescent="0.2">
      <c r="A532" s="369"/>
      <c r="B532" s="371"/>
      <c r="C532" s="367"/>
      <c r="D532" s="367"/>
      <c r="E532" s="372"/>
      <c r="F532" s="366"/>
    </row>
    <row r="533" spans="1:6" x14ac:dyDescent="0.2">
      <c r="A533" s="369"/>
      <c r="B533" s="371"/>
      <c r="C533" s="367"/>
      <c r="D533" s="367"/>
      <c r="E533" s="372"/>
      <c r="F533" s="366"/>
    </row>
    <row r="534" spans="1:6" x14ac:dyDescent="0.2">
      <c r="A534" s="369"/>
      <c r="B534" s="371"/>
      <c r="C534" s="367"/>
      <c r="D534" s="367"/>
      <c r="E534" s="372"/>
      <c r="F534" s="366"/>
    </row>
    <row r="535" spans="1:6" x14ac:dyDescent="0.2">
      <c r="A535" s="369"/>
      <c r="B535" s="371"/>
      <c r="C535" s="367"/>
      <c r="D535" s="367"/>
      <c r="E535" s="372"/>
      <c r="F535" s="366"/>
    </row>
    <row r="536" spans="1:6" x14ac:dyDescent="0.2">
      <c r="A536" s="369"/>
      <c r="B536" s="371"/>
      <c r="C536" s="367"/>
      <c r="D536" s="367"/>
      <c r="E536" s="372"/>
      <c r="F536" s="366"/>
    </row>
    <row r="537" spans="1:6" x14ac:dyDescent="0.2">
      <c r="A537" s="369"/>
      <c r="B537" s="371"/>
      <c r="C537" s="367"/>
      <c r="D537" s="367"/>
      <c r="E537" s="372"/>
      <c r="F537" s="366"/>
    </row>
    <row r="538" spans="1:6" x14ac:dyDescent="0.2">
      <c r="A538" s="369"/>
      <c r="B538" s="371"/>
      <c r="C538" s="367"/>
      <c r="D538" s="367"/>
      <c r="E538" s="372"/>
      <c r="F538" s="366"/>
    </row>
    <row r="539" spans="1:6" x14ac:dyDescent="0.2">
      <c r="A539" s="369"/>
      <c r="B539" s="371"/>
      <c r="C539" s="367"/>
      <c r="D539" s="367"/>
      <c r="E539" s="372"/>
      <c r="F539" s="366"/>
    </row>
    <row r="540" spans="1:6" x14ac:dyDescent="0.2">
      <c r="A540" s="369"/>
      <c r="B540" s="371"/>
      <c r="C540" s="367"/>
      <c r="D540" s="367"/>
      <c r="E540" s="372"/>
      <c r="F540" s="366"/>
    </row>
    <row r="541" spans="1:6" x14ac:dyDescent="0.2">
      <c r="A541" s="369"/>
      <c r="B541" s="371"/>
      <c r="C541" s="367"/>
      <c r="D541" s="367"/>
      <c r="E541" s="372"/>
      <c r="F541" s="366"/>
    </row>
    <row r="542" spans="1:6" x14ac:dyDescent="0.2">
      <c r="A542" s="369"/>
      <c r="B542" s="371"/>
      <c r="C542" s="367"/>
      <c r="D542" s="367"/>
      <c r="E542" s="372"/>
      <c r="F542" s="366"/>
    </row>
    <row r="543" spans="1:6" x14ac:dyDescent="0.2">
      <c r="A543" s="369"/>
      <c r="B543" s="371"/>
      <c r="C543" s="367"/>
      <c r="D543" s="367"/>
      <c r="E543" s="372"/>
      <c r="F543" s="366"/>
    </row>
    <row r="544" spans="1:6" x14ac:dyDescent="0.2">
      <c r="A544" s="369"/>
      <c r="B544" s="371"/>
      <c r="C544" s="367"/>
      <c r="D544" s="367"/>
      <c r="E544" s="372"/>
      <c r="F544" s="366"/>
    </row>
    <row r="545" spans="1:6" x14ac:dyDescent="0.2">
      <c r="A545" s="369"/>
      <c r="B545" s="371"/>
      <c r="C545" s="367"/>
      <c r="D545" s="367"/>
      <c r="E545" s="372"/>
      <c r="F545" s="366"/>
    </row>
    <row r="546" spans="1:6" x14ac:dyDescent="0.2">
      <c r="A546" s="369"/>
      <c r="B546" s="371"/>
      <c r="C546" s="367"/>
      <c r="D546" s="367"/>
      <c r="E546" s="372"/>
      <c r="F546" s="366"/>
    </row>
    <row r="547" spans="1:6" x14ac:dyDescent="0.2">
      <c r="A547" s="369"/>
      <c r="B547" s="371"/>
      <c r="C547" s="367"/>
      <c r="D547" s="367"/>
      <c r="E547" s="372"/>
      <c r="F547" s="366"/>
    </row>
    <row r="548" spans="1:6" x14ac:dyDescent="0.2">
      <c r="A548" s="369"/>
      <c r="B548" s="371"/>
      <c r="C548" s="367"/>
      <c r="D548" s="367"/>
      <c r="E548" s="372"/>
      <c r="F548" s="366"/>
    </row>
    <row r="549" spans="1:6" x14ac:dyDescent="0.2">
      <c r="A549" s="369"/>
      <c r="B549" s="371"/>
      <c r="C549" s="367"/>
      <c r="D549" s="367"/>
      <c r="E549" s="372"/>
      <c r="F549" s="366"/>
    </row>
    <row r="550" spans="1:6" x14ac:dyDescent="0.2">
      <c r="A550" s="369"/>
      <c r="B550" s="371"/>
      <c r="C550" s="367"/>
      <c r="D550" s="367"/>
      <c r="E550" s="372"/>
      <c r="F550" s="366"/>
    </row>
    <row r="551" spans="1:6" x14ac:dyDescent="0.2">
      <c r="A551" s="369"/>
      <c r="B551" s="371"/>
      <c r="C551" s="367"/>
      <c r="D551" s="367"/>
      <c r="E551" s="372"/>
      <c r="F551" s="366"/>
    </row>
    <row r="552" spans="1:6" x14ac:dyDescent="0.2">
      <c r="A552" s="369"/>
      <c r="B552" s="371"/>
      <c r="C552" s="367"/>
      <c r="D552" s="367"/>
      <c r="E552" s="372"/>
      <c r="F552" s="366"/>
    </row>
    <row r="553" spans="1:6" x14ac:dyDescent="0.2">
      <c r="A553" s="369"/>
      <c r="B553" s="371"/>
      <c r="C553" s="367"/>
      <c r="D553" s="367"/>
      <c r="E553" s="372"/>
      <c r="F553" s="366"/>
    </row>
    <row r="554" spans="1:6" x14ac:dyDescent="0.2">
      <c r="A554" s="369"/>
      <c r="B554" s="371"/>
      <c r="C554" s="367"/>
      <c r="D554" s="367"/>
      <c r="E554" s="372"/>
      <c r="F554" s="366"/>
    </row>
    <row r="555" spans="1:6" x14ac:dyDescent="0.2">
      <c r="A555" s="369"/>
      <c r="B555" s="371"/>
      <c r="C555" s="367"/>
      <c r="D555" s="367"/>
      <c r="E555" s="372"/>
      <c r="F555" s="366"/>
    </row>
    <row r="556" spans="1:6" x14ac:dyDescent="0.2">
      <c r="A556" s="370"/>
      <c r="B556" s="376"/>
      <c r="C556" s="368"/>
      <c r="D556" s="368"/>
      <c r="E556"/>
      <c r="F556"/>
    </row>
  </sheetData>
  <sheetProtection autoFilter="0"/>
  <autoFilter ref="A1:A86"/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2:B46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22"/>
  </sheetPr>
  <dimension ref="A1:E88"/>
  <sheetViews>
    <sheetView workbookViewId="0">
      <selection activeCell="A90" sqref="A90"/>
    </sheetView>
  </sheetViews>
  <sheetFormatPr defaultRowHeight="12.75" x14ac:dyDescent="0.2"/>
  <cols>
    <col min="1" max="1" width="61.5703125" style="4" customWidth="1"/>
    <col min="2" max="2" width="15.85546875" style="7" customWidth="1"/>
    <col min="3" max="3" width="2.85546875" style="5" customWidth="1"/>
    <col min="4" max="4" width="37.28515625" style="5" customWidth="1"/>
    <col min="5" max="5" width="5.5703125" style="5" bestFit="1" customWidth="1"/>
    <col min="6" max="16384" width="9.140625" style="5"/>
  </cols>
  <sheetData>
    <row r="1" spans="1:5" ht="16.5" thickBot="1" x14ac:dyDescent="0.3">
      <c r="A1" s="98" t="s">
        <v>37</v>
      </c>
      <c r="B1" s="99" t="s">
        <v>4</v>
      </c>
      <c r="D1" s="83" t="s">
        <v>6</v>
      </c>
      <c r="E1" s="84" t="s">
        <v>4</v>
      </c>
    </row>
    <row r="2" spans="1:5" ht="15.75" x14ac:dyDescent="0.2">
      <c r="A2" s="109" t="s">
        <v>44</v>
      </c>
      <c r="B2" s="110" t="s">
        <v>45</v>
      </c>
      <c r="C2" s="105"/>
      <c r="D2" s="104" t="s">
        <v>46</v>
      </c>
      <c r="E2" s="108" t="s">
        <v>13</v>
      </c>
    </row>
    <row r="3" spans="1:5" ht="15.75" x14ac:dyDescent="0.2">
      <c r="A3" s="111" t="s">
        <v>47</v>
      </c>
      <c r="B3" s="112" t="s">
        <v>48</v>
      </c>
      <c r="C3" s="105"/>
      <c r="D3" s="103" t="s">
        <v>49</v>
      </c>
      <c r="E3" s="107" t="s">
        <v>7</v>
      </c>
    </row>
    <row r="4" spans="1:5" ht="15.75" x14ac:dyDescent="0.2">
      <c r="A4" s="111" t="s">
        <v>50</v>
      </c>
      <c r="B4" s="112" t="s">
        <v>51</v>
      </c>
      <c r="C4" s="105"/>
      <c r="D4" s="103" t="s">
        <v>52</v>
      </c>
      <c r="E4" s="107" t="s">
        <v>14</v>
      </c>
    </row>
    <row r="5" spans="1:5" ht="15.75" x14ac:dyDescent="0.2">
      <c r="A5" s="111" t="s">
        <v>53</v>
      </c>
      <c r="B5" s="112" t="s">
        <v>54</v>
      </c>
      <c r="C5" s="105"/>
      <c r="D5" s="103" t="s">
        <v>55</v>
      </c>
      <c r="E5" s="106" t="s">
        <v>55</v>
      </c>
    </row>
    <row r="6" spans="1:5" ht="15.6" customHeight="1" x14ac:dyDescent="0.2">
      <c r="A6" s="111" t="s">
        <v>56</v>
      </c>
      <c r="B6" s="112" t="s">
        <v>57</v>
      </c>
      <c r="C6" s="105"/>
      <c r="D6" s="105"/>
      <c r="E6" s="105"/>
    </row>
    <row r="7" spans="1:5" ht="15.6" customHeight="1" x14ac:dyDescent="0.2">
      <c r="A7" s="111" t="s">
        <v>58</v>
      </c>
      <c r="B7" s="112" t="s">
        <v>59</v>
      </c>
      <c r="C7" s="105"/>
      <c r="D7" s="105"/>
      <c r="E7" s="105"/>
    </row>
    <row r="8" spans="1:5" ht="15.6" customHeight="1" x14ac:dyDescent="0.2">
      <c r="A8" s="111" t="s">
        <v>60</v>
      </c>
      <c r="B8" s="112" t="s">
        <v>61</v>
      </c>
      <c r="C8" s="105"/>
      <c r="D8" s="105"/>
      <c r="E8" s="105"/>
    </row>
    <row r="9" spans="1:5" ht="15.6" customHeight="1" x14ac:dyDescent="0.2">
      <c r="A9" s="111" t="s">
        <v>62</v>
      </c>
      <c r="B9" s="112" t="s">
        <v>63</v>
      </c>
      <c r="C9" s="105"/>
      <c r="D9" s="105"/>
      <c r="E9" s="105"/>
    </row>
    <row r="10" spans="1:5" ht="15.6" customHeight="1" x14ac:dyDescent="0.2">
      <c r="A10" s="111" t="s">
        <v>64</v>
      </c>
      <c r="B10" s="112" t="s">
        <v>65</v>
      </c>
      <c r="C10" s="105"/>
      <c r="D10" s="105"/>
      <c r="E10" s="105"/>
    </row>
    <row r="11" spans="1:5" ht="15.6" customHeight="1" x14ac:dyDescent="0.2">
      <c r="A11" s="111" t="s">
        <v>66</v>
      </c>
      <c r="B11" s="112" t="s">
        <v>67</v>
      </c>
      <c r="C11" s="105"/>
      <c r="D11" s="105"/>
      <c r="E11" s="105"/>
    </row>
    <row r="12" spans="1:5" ht="15.6" customHeight="1" x14ac:dyDescent="0.2">
      <c r="A12" s="111" t="s">
        <v>68</v>
      </c>
      <c r="B12" s="112" t="s">
        <v>69</v>
      </c>
      <c r="C12" s="105"/>
      <c r="D12" s="105"/>
      <c r="E12" s="105"/>
    </row>
    <row r="13" spans="1:5" ht="15.6" customHeight="1" x14ac:dyDescent="0.2">
      <c r="A13" s="111" t="s">
        <v>70</v>
      </c>
      <c r="B13" s="112" t="s">
        <v>71</v>
      </c>
      <c r="C13" s="105"/>
      <c r="D13" s="105"/>
      <c r="E13" s="105"/>
    </row>
    <row r="14" spans="1:5" ht="15.6" customHeight="1" x14ac:dyDescent="0.2">
      <c r="A14" s="111" t="s">
        <v>72</v>
      </c>
      <c r="B14" s="112" t="s">
        <v>73</v>
      </c>
      <c r="C14" s="105"/>
      <c r="D14" s="105"/>
      <c r="E14" s="105"/>
    </row>
    <row r="15" spans="1:5" ht="15.6" customHeight="1" x14ac:dyDescent="0.2">
      <c r="A15" s="111" t="s">
        <v>74</v>
      </c>
      <c r="B15" s="112" t="s">
        <v>75</v>
      </c>
      <c r="C15" s="105"/>
      <c r="D15" s="105"/>
      <c r="E15" s="105"/>
    </row>
    <row r="16" spans="1:5" ht="15.6" customHeight="1" x14ac:dyDescent="0.2">
      <c r="A16" s="111" t="s">
        <v>76</v>
      </c>
      <c r="B16" s="112" t="s">
        <v>77</v>
      </c>
      <c r="C16" s="105"/>
      <c r="D16" s="105"/>
      <c r="E16" s="105"/>
    </row>
    <row r="17" spans="1:2" ht="15.6" customHeight="1" x14ac:dyDescent="0.2">
      <c r="A17" s="111" t="s">
        <v>78</v>
      </c>
      <c r="B17" s="112" t="s">
        <v>79</v>
      </c>
    </row>
    <row r="18" spans="1:2" ht="15.6" customHeight="1" x14ac:dyDescent="0.2">
      <c r="A18" s="111" t="s">
        <v>80</v>
      </c>
      <c r="B18" s="112" t="s">
        <v>81</v>
      </c>
    </row>
    <row r="19" spans="1:2" ht="15.6" customHeight="1" x14ac:dyDescent="0.2">
      <c r="A19" s="111" t="s">
        <v>82</v>
      </c>
      <c r="B19" s="112" t="s">
        <v>83</v>
      </c>
    </row>
    <row r="20" spans="1:2" ht="15.6" customHeight="1" x14ac:dyDescent="0.2">
      <c r="A20" s="111" t="s">
        <v>84</v>
      </c>
      <c r="B20" s="112" t="s">
        <v>85</v>
      </c>
    </row>
    <row r="21" spans="1:2" ht="15.6" customHeight="1" x14ac:dyDescent="0.2">
      <c r="A21" s="111" t="s">
        <v>86</v>
      </c>
      <c r="B21" s="112" t="s">
        <v>87</v>
      </c>
    </row>
    <row r="22" spans="1:2" ht="15.6" customHeight="1" x14ac:dyDescent="0.2">
      <c r="A22" s="111" t="s">
        <v>88</v>
      </c>
      <c r="B22" s="112" t="s">
        <v>89</v>
      </c>
    </row>
    <row r="23" spans="1:2" ht="15.6" customHeight="1" x14ac:dyDescent="0.2">
      <c r="A23" s="111" t="s">
        <v>90</v>
      </c>
      <c r="B23" s="112" t="s">
        <v>91</v>
      </c>
    </row>
    <row r="24" spans="1:2" ht="15.6" customHeight="1" x14ac:dyDescent="0.2">
      <c r="A24" s="111" t="s">
        <v>92</v>
      </c>
      <c r="B24" s="112" t="s">
        <v>93</v>
      </c>
    </row>
    <row r="25" spans="1:2" ht="15.6" customHeight="1" x14ac:dyDescent="0.2">
      <c r="A25" s="111" t="s">
        <v>94</v>
      </c>
      <c r="B25" s="112" t="s">
        <v>95</v>
      </c>
    </row>
    <row r="26" spans="1:2" ht="15.6" customHeight="1" x14ac:dyDescent="0.2">
      <c r="A26" s="111" t="s">
        <v>96</v>
      </c>
      <c r="B26" s="112" t="s">
        <v>97</v>
      </c>
    </row>
    <row r="27" spans="1:2" ht="15.6" customHeight="1" x14ac:dyDescent="0.2">
      <c r="A27" s="111" t="s">
        <v>98</v>
      </c>
      <c r="B27" s="112" t="s">
        <v>99</v>
      </c>
    </row>
    <row r="28" spans="1:2" ht="15.6" customHeight="1" x14ac:dyDescent="0.2">
      <c r="A28" s="111" t="s">
        <v>100</v>
      </c>
      <c r="B28" s="112" t="s">
        <v>101</v>
      </c>
    </row>
    <row r="29" spans="1:2" ht="15.6" customHeight="1" x14ac:dyDescent="0.2">
      <c r="A29" s="111" t="s">
        <v>102</v>
      </c>
      <c r="B29" s="112" t="s">
        <v>103</v>
      </c>
    </row>
    <row r="30" spans="1:2" ht="15.6" customHeight="1" x14ac:dyDescent="0.2">
      <c r="A30" s="111" t="s">
        <v>104</v>
      </c>
      <c r="B30" s="112" t="s">
        <v>105</v>
      </c>
    </row>
    <row r="31" spans="1:2" ht="15.6" customHeight="1" x14ac:dyDescent="0.2">
      <c r="A31" s="111" t="s">
        <v>106</v>
      </c>
      <c r="B31" s="112" t="s">
        <v>107</v>
      </c>
    </row>
    <row r="32" spans="1:2" ht="15.6" customHeight="1" x14ac:dyDescent="0.2">
      <c r="A32" s="111" t="s">
        <v>108</v>
      </c>
      <c r="B32" s="112" t="s">
        <v>109</v>
      </c>
    </row>
    <row r="33" spans="1:2" ht="15.6" customHeight="1" x14ac:dyDescent="0.2">
      <c r="A33" s="111" t="s">
        <v>110</v>
      </c>
      <c r="B33" s="112" t="s">
        <v>111</v>
      </c>
    </row>
    <row r="34" spans="1:2" ht="15.6" customHeight="1" x14ac:dyDescent="0.2">
      <c r="A34" s="111" t="s">
        <v>112</v>
      </c>
      <c r="B34" s="112" t="s">
        <v>113</v>
      </c>
    </row>
    <row r="35" spans="1:2" ht="15.6" customHeight="1" x14ac:dyDescent="0.2">
      <c r="A35" s="111" t="s">
        <v>114</v>
      </c>
      <c r="B35" s="112" t="s">
        <v>115</v>
      </c>
    </row>
    <row r="36" spans="1:2" ht="15.6" customHeight="1" x14ac:dyDescent="0.2">
      <c r="A36" s="111" t="s">
        <v>116</v>
      </c>
      <c r="B36" s="112" t="s">
        <v>117</v>
      </c>
    </row>
    <row r="37" spans="1:2" ht="15.6" customHeight="1" x14ac:dyDescent="0.2">
      <c r="A37" s="111" t="s">
        <v>118</v>
      </c>
      <c r="B37" s="112" t="s">
        <v>119</v>
      </c>
    </row>
    <row r="38" spans="1:2" ht="15.6" customHeight="1" x14ac:dyDescent="0.2">
      <c r="A38" s="111" t="s">
        <v>120</v>
      </c>
      <c r="B38" s="112" t="s">
        <v>121</v>
      </c>
    </row>
    <row r="39" spans="1:2" ht="15.6" customHeight="1" x14ac:dyDescent="0.2">
      <c r="A39" s="111" t="s">
        <v>122</v>
      </c>
      <c r="B39" s="112" t="s">
        <v>123</v>
      </c>
    </row>
    <row r="40" spans="1:2" ht="15.6" customHeight="1" x14ac:dyDescent="0.2">
      <c r="A40" s="111" t="s">
        <v>124</v>
      </c>
      <c r="B40" s="112" t="s">
        <v>125</v>
      </c>
    </row>
    <row r="41" spans="1:2" ht="15.6" customHeight="1" x14ac:dyDescent="0.2">
      <c r="A41" s="111" t="s">
        <v>126</v>
      </c>
      <c r="B41" s="112" t="s">
        <v>127</v>
      </c>
    </row>
    <row r="42" spans="1:2" ht="15.6" customHeight="1" x14ac:dyDescent="0.2">
      <c r="A42" s="111" t="s">
        <v>128</v>
      </c>
      <c r="B42" s="112" t="s">
        <v>129</v>
      </c>
    </row>
    <row r="43" spans="1:2" ht="15.6" customHeight="1" x14ac:dyDescent="0.2">
      <c r="A43" s="111" t="s">
        <v>130</v>
      </c>
      <c r="B43" s="112" t="s">
        <v>131</v>
      </c>
    </row>
    <row r="44" spans="1:2" ht="15.6" customHeight="1" x14ac:dyDescent="0.2">
      <c r="A44" s="111" t="s">
        <v>132</v>
      </c>
      <c r="B44" s="112" t="s">
        <v>133</v>
      </c>
    </row>
    <row r="45" spans="1:2" ht="15.6" customHeight="1" x14ac:dyDescent="0.2">
      <c r="A45" s="111" t="s">
        <v>134</v>
      </c>
      <c r="B45" s="112" t="s">
        <v>135</v>
      </c>
    </row>
    <row r="46" spans="1:2" ht="15.6" customHeight="1" x14ac:dyDescent="0.2">
      <c r="A46" s="111" t="s">
        <v>136</v>
      </c>
      <c r="B46" s="112" t="s">
        <v>137</v>
      </c>
    </row>
    <row r="47" spans="1:2" ht="15.6" customHeight="1" x14ac:dyDescent="0.2">
      <c r="A47" s="111" t="s">
        <v>138</v>
      </c>
      <c r="B47" s="112" t="s">
        <v>139</v>
      </c>
    </row>
    <row r="48" spans="1:2" ht="15.6" customHeight="1" x14ac:dyDescent="0.2">
      <c r="A48" s="111" t="s">
        <v>140</v>
      </c>
      <c r="B48" s="112" t="s">
        <v>141</v>
      </c>
    </row>
    <row r="49" spans="1:2" ht="15.6" customHeight="1" x14ac:dyDescent="0.2">
      <c r="A49" s="111" t="s">
        <v>142</v>
      </c>
      <c r="B49" s="112" t="s">
        <v>143</v>
      </c>
    </row>
    <row r="50" spans="1:2" ht="15.6" customHeight="1" x14ac:dyDescent="0.2">
      <c r="A50" s="111" t="s">
        <v>144</v>
      </c>
      <c r="B50" s="112" t="s">
        <v>145</v>
      </c>
    </row>
    <row r="51" spans="1:2" ht="15.6" customHeight="1" x14ac:dyDescent="0.2">
      <c r="A51" s="111" t="s">
        <v>146</v>
      </c>
      <c r="B51" s="112" t="s">
        <v>147</v>
      </c>
    </row>
    <row r="52" spans="1:2" ht="15.6" customHeight="1" x14ac:dyDescent="0.2">
      <c r="A52" s="111" t="s">
        <v>148</v>
      </c>
      <c r="B52" s="112" t="s">
        <v>149</v>
      </c>
    </row>
    <row r="53" spans="1:2" ht="15.6" customHeight="1" x14ac:dyDescent="0.2">
      <c r="A53" s="111" t="s">
        <v>150</v>
      </c>
      <c r="B53" s="112" t="s">
        <v>151</v>
      </c>
    </row>
    <row r="54" spans="1:2" ht="15.6" customHeight="1" x14ac:dyDescent="0.2">
      <c r="A54" s="111" t="s">
        <v>152</v>
      </c>
      <c r="B54" s="112" t="s">
        <v>153</v>
      </c>
    </row>
    <row r="55" spans="1:2" ht="15.6" customHeight="1" x14ac:dyDescent="0.2">
      <c r="A55" s="111" t="s">
        <v>154</v>
      </c>
      <c r="B55" s="112" t="s">
        <v>155</v>
      </c>
    </row>
    <row r="56" spans="1:2" ht="15.6" customHeight="1" x14ac:dyDescent="0.2">
      <c r="A56" s="111" t="s">
        <v>156</v>
      </c>
      <c r="B56" s="112" t="s">
        <v>157</v>
      </c>
    </row>
    <row r="57" spans="1:2" ht="15.6" customHeight="1" x14ac:dyDescent="0.2">
      <c r="A57" s="111" t="s">
        <v>158</v>
      </c>
      <c r="B57" s="112" t="s">
        <v>159</v>
      </c>
    </row>
    <row r="58" spans="1:2" ht="15.6" customHeight="1" x14ac:dyDescent="0.2">
      <c r="A58" s="111" t="s">
        <v>160</v>
      </c>
      <c r="B58" s="112" t="s">
        <v>161</v>
      </c>
    </row>
    <row r="59" spans="1:2" ht="15.6" customHeight="1" x14ac:dyDescent="0.2">
      <c r="A59" s="111" t="s">
        <v>162</v>
      </c>
      <c r="B59" s="112" t="s">
        <v>163</v>
      </c>
    </row>
    <row r="60" spans="1:2" ht="15.6" customHeight="1" x14ac:dyDescent="0.2">
      <c r="A60" s="111" t="s">
        <v>164</v>
      </c>
      <c r="B60" s="112" t="s">
        <v>165</v>
      </c>
    </row>
    <row r="61" spans="1:2" ht="15.6" customHeight="1" x14ac:dyDescent="0.2">
      <c r="A61" s="111" t="s">
        <v>166</v>
      </c>
      <c r="B61" s="112" t="s">
        <v>167</v>
      </c>
    </row>
    <row r="62" spans="1:2" ht="15.6" customHeight="1" x14ac:dyDescent="0.2">
      <c r="A62" s="111" t="s">
        <v>168</v>
      </c>
      <c r="B62" s="112" t="s">
        <v>169</v>
      </c>
    </row>
    <row r="63" spans="1:2" ht="15.6" customHeight="1" x14ac:dyDescent="0.2">
      <c r="A63" s="111" t="s">
        <v>170</v>
      </c>
      <c r="B63" s="112" t="s">
        <v>171</v>
      </c>
    </row>
    <row r="64" spans="1:2" ht="15.6" customHeight="1" x14ac:dyDescent="0.2">
      <c r="A64" s="111" t="s">
        <v>172</v>
      </c>
      <c r="B64" s="112" t="s">
        <v>173</v>
      </c>
    </row>
    <row r="65" spans="1:2" ht="15.6" customHeight="1" x14ac:dyDescent="0.2">
      <c r="A65" s="111" t="s">
        <v>174</v>
      </c>
      <c r="B65" s="112" t="s">
        <v>175</v>
      </c>
    </row>
    <row r="66" spans="1:2" ht="15.6" customHeight="1" x14ac:dyDescent="0.2">
      <c r="A66" s="111" t="s">
        <v>176</v>
      </c>
      <c r="B66" s="112" t="s">
        <v>177</v>
      </c>
    </row>
    <row r="67" spans="1:2" ht="15.6" customHeight="1" x14ac:dyDescent="0.2">
      <c r="A67" s="111" t="s">
        <v>178</v>
      </c>
      <c r="B67" s="112" t="s">
        <v>179</v>
      </c>
    </row>
    <row r="68" spans="1:2" ht="15.6" customHeight="1" x14ac:dyDescent="0.2">
      <c r="A68" s="111" t="s">
        <v>180</v>
      </c>
      <c r="B68" s="112" t="s">
        <v>181</v>
      </c>
    </row>
    <row r="69" spans="1:2" ht="15.6" customHeight="1" x14ac:dyDescent="0.2">
      <c r="A69" s="111" t="s">
        <v>182</v>
      </c>
      <c r="B69" s="112" t="s">
        <v>183</v>
      </c>
    </row>
    <row r="70" spans="1:2" ht="15.6" customHeight="1" x14ac:dyDescent="0.2">
      <c r="A70" s="111" t="s">
        <v>184</v>
      </c>
      <c r="B70" s="112" t="s">
        <v>185</v>
      </c>
    </row>
    <row r="71" spans="1:2" ht="15.6" customHeight="1" x14ac:dyDescent="0.2">
      <c r="A71" s="111" t="s">
        <v>186</v>
      </c>
      <c r="B71" s="112" t="s">
        <v>187</v>
      </c>
    </row>
    <row r="72" spans="1:2" ht="15.6" customHeight="1" x14ac:dyDescent="0.2">
      <c r="A72" s="111" t="s">
        <v>188</v>
      </c>
      <c r="B72" s="112" t="s">
        <v>189</v>
      </c>
    </row>
    <row r="73" spans="1:2" ht="15.6" customHeight="1" x14ac:dyDescent="0.2">
      <c r="A73" s="111" t="s">
        <v>190</v>
      </c>
      <c r="B73" s="112" t="s">
        <v>191</v>
      </c>
    </row>
    <row r="74" spans="1:2" ht="15.6" customHeight="1" x14ac:dyDescent="0.2">
      <c r="A74" s="111" t="s">
        <v>192</v>
      </c>
      <c r="B74" s="112" t="s">
        <v>193</v>
      </c>
    </row>
    <row r="75" spans="1:2" ht="15.6" customHeight="1" x14ac:dyDescent="0.2">
      <c r="A75" s="111" t="s">
        <v>194</v>
      </c>
      <c r="B75" s="112" t="s">
        <v>195</v>
      </c>
    </row>
    <row r="76" spans="1:2" ht="15.6" customHeight="1" x14ac:dyDescent="0.2">
      <c r="A76" s="111" t="s">
        <v>196</v>
      </c>
      <c r="B76" s="112" t="s">
        <v>197</v>
      </c>
    </row>
    <row r="77" spans="1:2" ht="15.6" customHeight="1" x14ac:dyDescent="0.2">
      <c r="A77" s="111" t="s">
        <v>198</v>
      </c>
      <c r="B77" s="112" t="s">
        <v>199</v>
      </c>
    </row>
    <row r="78" spans="1:2" ht="15.6" customHeight="1" x14ac:dyDescent="0.2">
      <c r="A78" s="111" t="s">
        <v>200</v>
      </c>
      <c r="B78" s="112" t="s">
        <v>201</v>
      </c>
    </row>
    <row r="79" spans="1:2" ht="15.6" customHeight="1" x14ac:dyDescent="0.2">
      <c r="A79" s="111" t="s">
        <v>202</v>
      </c>
      <c r="B79" s="112" t="s">
        <v>203</v>
      </c>
    </row>
    <row r="80" spans="1:2" ht="15.6" customHeight="1" x14ac:dyDescent="0.2">
      <c r="A80" s="111" t="s">
        <v>204</v>
      </c>
      <c r="B80" s="112" t="s">
        <v>205</v>
      </c>
    </row>
    <row r="81" spans="1:2" ht="15.6" customHeight="1" x14ac:dyDescent="0.2">
      <c r="A81" s="111" t="s">
        <v>206</v>
      </c>
      <c r="B81" s="112" t="s">
        <v>207</v>
      </c>
    </row>
    <row r="82" spans="1:2" ht="15.6" customHeight="1" x14ac:dyDescent="0.2">
      <c r="A82" s="111" t="s">
        <v>208</v>
      </c>
      <c r="B82" s="112" t="s">
        <v>209</v>
      </c>
    </row>
    <row r="83" spans="1:2" ht="15.6" customHeight="1" x14ac:dyDescent="0.2">
      <c r="A83" s="111" t="s">
        <v>210</v>
      </c>
      <c r="B83" s="112" t="s">
        <v>211</v>
      </c>
    </row>
    <row r="84" spans="1:2" ht="15.6" customHeight="1" x14ac:dyDescent="0.2">
      <c r="A84" s="115" t="s">
        <v>212</v>
      </c>
      <c r="B84" s="116" t="s">
        <v>213</v>
      </c>
    </row>
    <row r="85" spans="1:2" ht="15.6" customHeight="1" thickBot="1" x14ac:dyDescent="0.25">
      <c r="A85" s="113"/>
      <c r="B85" s="114"/>
    </row>
    <row r="86" spans="1:2" ht="32.25" thickBot="1" x14ac:dyDescent="0.3">
      <c r="A86" s="100" t="s">
        <v>17</v>
      </c>
      <c r="B86" s="117">
        <v>999</v>
      </c>
    </row>
    <row r="88" spans="1:2" ht="15.75" x14ac:dyDescent="0.25">
      <c r="A88" s="81"/>
      <c r="B88" s="8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Титул ф.01</vt:lpstr>
      <vt:lpstr>Раздел 1</vt:lpstr>
      <vt:lpstr>Разделы 2.1, 2.2, 2.3, 3, 4, 5</vt:lpstr>
      <vt:lpstr>Раздел 6</vt:lpstr>
      <vt:lpstr>Раздел 7</vt:lpstr>
      <vt:lpstr>Разделы 8, 9</vt:lpstr>
      <vt:lpstr>ФЛК (обязательный)</vt:lpstr>
      <vt:lpstr>Списки</vt:lpstr>
      <vt:lpstr>'Раздел 1'!Заголовки_для_печати</vt:lpstr>
      <vt:lpstr>'Титул ф.01'!Коды_отчетных_периодов</vt:lpstr>
      <vt:lpstr>Коды_отчетных_периодов</vt:lpstr>
      <vt:lpstr>'Титул ф.01'!Коды_судов</vt:lpstr>
      <vt:lpstr>Коды_судов</vt:lpstr>
      <vt:lpstr>'Титул ф.01'!Наим_отчет_периода</vt:lpstr>
      <vt:lpstr>Наим_отчет_периода</vt:lpstr>
      <vt:lpstr>'Титул ф.01'!Наим_УСД</vt:lpstr>
      <vt:lpstr>Наим_УСД</vt:lpstr>
      <vt:lpstr>'Раздел 1'!Область_печати</vt:lpstr>
      <vt:lpstr>'Разделы 2.1, 2.2, 2.3, 3, 4, 5'!Область_печати</vt:lpstr>
      <vt:lpstr>'Титул ф.01'!Область_печати</vt:lpstr>
    </vt:vector>
  </TitlesOfParts>
  <Company>CROC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 Prokhorov</dc:creator>
  <cp:lastModifiedBy>Аполь Любовь Сергеевна</cp:lastModifiedBy>
  <cp:lastPrinted>2018-01-30T08:42:23Z</cp:lastPrinted>
  <dcterms:created xsi:type="dcterms:W3CDTF">2004-03-24T19:37:04Z</dcterms:created>
  <dcterms:modified xsi:type="dcterms:W3CDTF">2021-05-25T01:57:28Z</dcterms:modified>
</cp:coreProperties>
</file>